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400" yWindow="0" windowWidth="25400" windowHeight="19880"/>
  </bookViews>
  <sheets>
    <sheet name="sim4b" sheetId="1" r:id="rId1"/>
  </sheets>
  <definedNames>
    <definedName name="_NO3">sim4b!$B$21</definedName>
    <definedName name="dt">sim4b!$B$23</definedName>
    <definedName name="EnzB">sim4b!$F$17</definedName>
    <definedName name="Enzbio_factor">sim4b!#REF!</definedName>
    <definedName name="Light">sim4b!$B$10</definedName>
    <definedName name="Nassim">sim4b!$D$21</definedName>
    <definedName name="Nassim_factor">sim4b!#REF!</definedName>
    <definedName name="Penz">sim4b!$B$17</definedName>
    <definedName name="Penz_factor">sim4b!#REF!</definedName>
    <definedName name="Pmemb">sim4b!$D$26:$D$50</definedName>
    <definedName name="Pmemb_factor">sim4b!#REF!</definedName>
    <definedName name="_xlnm.Print_Area" localSheetId="0">sim4b!$A$1:$AP$26</definedName>
    <definedName name="rate1">sim4b!$J$26:$J$50</definedName>
    <definedName name="rate2">sim4b!$D$17</definedName>
    <definedName name="rate3">sim4b!$F$20</definedName>
    <definedName name="rate4">sim4b!$G$17</definedName>
    <definedName name="Struct_factor">sim4b!#REF!</definedName>
    <definedName name="structure">sim4b!$G$9</definedName>
    <definedName name="total_biomass">sim4b!$G$11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1" l="1"/>
  <c r="H26" i="1"/>
  <c r="F26" i="1"/>
  <c r="E26" i="1"/>
  <c r="J26" i="1"/>
  <c r="K26" i="1"/>
  <c r="G26" i="1"/>
  <c r="L26" i="1"/>
  <c r="M26" i="1"/>
  <c r="O26" i="1"/>
  <c r="P26" i="1"/>
  <c r="Q26" i="1"/>
  <c r="R26" i="1"/>
  <c r="U26" i="1"/>
  <c r="D27" i="1"/>
  <c r="Y26" i="1"/>
  <c r="H27" i="1"/>
  <c r="W26" i="1"/>
  <c r="F27" i="1"/>
  <c r="V26" i="1"/>
  <c r="E27" i="1"/>
  <c r="J27" i="1"/>
  <c r="K27" i="1"/>
  <c r="X26" i="1"/>
  <c r="G27" i="1"/>
  <c r="L27" i="1"/>
  <c r="M27" i="1"/>
  <c r="O27" i="1"/>
  <c r="P27" i="1"/>
  <c r="Q27" i="1"/>
  <c r="R27" i="1"/>
  <c r="U27" i="1"/>
  <c r="D28" i="1"/>
  <c r="Y27" i="1"/>
  <c r="H28" i="1"/>
  <c r="W27" i="1"/>
  <c r="F28" i="1"/>
  <c r="V27" i="1"/>
  <c r="E28" i="1"/>
  <c r="J28" i="1"/>
  <c r="K28" i="1"/>
  <c r="X27" i="1"/>
  <c r="G28" i="1"/>
  <c r="L28" i="1"/>
  <c r="M28" i="1"/>
  <c r="O28" i="1"/>
  <c r="P28" i="1"/>
  <c r="Q28" i="1"/>
  <c r="R28" i="1"/>
  <c r="U28" i="1"/>
  <c r="D29" i="1"/>
  <c r="Y28" i="1"/>
  <c r="H29" i="1"/>
  <c r="W28" i="1"/>
  <c r="F29" i="1"/>
  <c r="V28" i="1"/>
  <c r="E29" i="1"/>
  <c r="J29" i="1"/>
  <c r="K29" i="1"/>
  <c r="X28" i="1"/>
  <c r="G29" i="1"/>
  <c r="L29" i="1"/>
  <c r="M29" i="1"/>
  <c r="O29" i="1"/>
  <c r="P29" i="1"/>
  <c r="Q29" i="1"/>
  <c r="R29" i="1"/>
  <c r="U29" i="1"/>
  <c r="D30" i="1"/>
  <c r="Y29" i="1"/>
  <c r="H30" i="1"/>
  <c r="W29" i="1"/>
  <c r="F30" i="1"/>
  <c r="V29" i="1"/>
  <c r="E30" i="1"/>
  <c r="J30" i="1"/>
  <c r="K30" i="1"/>
  <c r="X29" i="1"/>
  <c r="G30" i="1"/>
  <c r="L30" i="1"/>
  <c r="M30" i="1"/>
  <c r="O30" i="1"/>
  <c r="P30" i="1"/>
  <c r="Q30" i="1"/>
  <c r="R30" i="1"/>
  <c r="U30" i="1"/>
  <c r="D31" i="1"/>
  <c r="Y30" i="1"/>
  <c r="H31" i="1"/>
  <c r="W30" i="1"/>
  <c r="F31" i="1"/>
  <c r="V30" i="1"/>
  <c r="E31" i="1"/>
  <c r="J31" i="1"/>
  <c r="K31" i="1"/>
  <c r="X30" i="1"/>
  <c r="G31" i="1"/>
  <c r="L31" i="1"/>
  <c r="M31" i="1"/>
  <c r="O31" i="1"/>
  <c r="P31" i="1"/>
  <c r="Q31" i="1"/>
  <c r="R31" i="1"/>
  <c r="U31" i="1"/>
  <c r="D32" i="1"/>
  <c r="Y31" i="1"/>
  <c r="H32" i="1"/>
  <c r="W31" i="1"/>
  <c r="F32" i="1"/>
  <c r="V31" i="1"/>
  <c r="E32" i="1"/>
  <c r="J32" i="1"/>
  <c r="K32" i="1"/>
  <c r="X31" i="1"/>
  <c r="G32" i="1"/>
  <c r="L32" i="1"/>
  <c r="M32" i="1"/>
  <c r="O32" i="1"/>
  <c r="P32" i="1"/>
  <c r="Q32" i="1"/>
  <c r="R32" i="1"/>
  <c r="U32" i="1"/>
  <c r="D33" i="1"/>
  <c r="Y32" i="1"/>
  <c r="H33" i="1"/>
  <c r="W32" i="1"/>
  <c r="F33" i="1"/>
  <c r="V32" i="1"/>
  <c r="E33" i="1"/>
  <c r="J33" i="1"/>
  <c r="K33" i="1"/>
  <c r="X32" i="1"/>
  <c r="G33" i="1"/>
  <c r="L33" i="1"/>
  <c r="M33" i="1"/>
  <c r="O33" i="1"/>
  <c r="P33" i="1"/>
  <c r="Q33" i="1"/>
  <c r="R33" i="1"/>
  <c r="U33" i="1"/>
  <c r="D34" i="1"/>
  <c r="Y33" i="1"/>
  <c r="H34" i="1"/>
  <c r="W33" i="1"/>
  <c r="F34" i="1"/>
  <c r="V33" i="1"/>
  <c r="E34" i="1"/>
  <c r="J34" i="1"/>
  <c r="K34" i="1"/>
  <c r="X33" i="1"/>
  <c r="G34" i="1"/>
  <c r="L34" i="1"/>
  <c r="M34" i="1"/>
  <c r="O34" i="1"/>
  <c r="P34" i="1"/>
  <c r="Q34" i="1"/>
  <c r="R34" i="1"/>
  <c r="U34" i="1"/>
  <c r="D35" i="1"/>
  <c r="Y34" i="1"/>
  <c r="H35" i="1"/>
  <c r="W34" i="1"/>
  <c r="F35" i="1"/>
  <c r="V34" i="1"/>
  <c r="E35" i="1"/>
  <c r="J35" i="1"/>
  <c r="K35" i="1"/>
  <c r="X34" i="1"/>
  <c r="G35" i="1"/>
  <c r="L35" i="1"/>
  <c r="M35" i="1"/>
  <c r="O35" i="1"/>
  <c r="P35" i="1"/>
  <c r="Q35" i="1"/>
  <c r="R35" i="1"/>
  <c r="U35" i="1"/>
  <c r="D36" i="1"/>
  <c r="Y35" i="1"/>
  <c r="H36" i="1"/>
  <c r="W35" i="1"/>
  <c r="F36" i="1"/>
  <c r="V35" i="1"/>
  <c r="E36" i="1"/>
  <c r="J36" i="1"/>
  <c r="K36" i="1"/>
  <c r="X35" i="1"/>
  <c r="G36" i="1"/>
  <c r="L36" i="1"/>
  <c r="M36" i="1"/>
  <c r="O36" i="1"/>
  <c r="P36" i="1"/>
  <c r="Q36" i="1"/>
  <c r="R36" i="1"/>
  <c r="U36" i="1"/>
  <c r="D37" i="1"/>
  <c r="Y36" i="1"/>
  <c r="H37" i="1"/>
  <c r="W36" i="1"/>
  <c r="F37" i="1"/>
  <c r="V36" i="1"/>
  <c r="E37" i="1"/>
  <c r="J37" i="1"/>
  <c r="K37" i="1"/>
  <c r="X36" i="1"/>
  <c r="G37" i="1"/>
  <c r="L37" i="1"/>
  <c r="M37" i="1"/>
  <c r="O37" i="1"/>
  <c r="P37" i="1"/>
  <c r="Q37" i="1"/>
  <c r="R37" i="1"/>
  <c r="U37" i="1"/>
  <c r="D38" i="1"/>
  <c r="Y37" i="1"/>
  <c r="H38" i="1"/>
  <c r="W37" i="1"/>
  <c r="F38" i="1"/>
  <c r="V37" i="1"/>
  <c r="E38" i="1"/>
  <c r="J38" i="1"/>
  <c r="K38" i="1"/>
  <c r="X37" i="1"/>
  <c r="G38" i="1"/>
  <c r="L38" i="1"/>
  <c r="M38" i="1"/>
  <c r="O38" i="1"/>
  <c r="P38" i="1"/>
  <c r="Q38" i="1"/>
  <c r="R38" i="1"/>
  <c r="U38" i="1"/>
  <c r="D39" i="1"/>
  <c r="Y38" i="1"/>
  <c r="H39" i="1"/>
  <c r="W38" i="1"/>
  <c r="F39" i="1"/>
  <c r="V38" i="1"/>
  <c r="E39" i="1"/>
  <c r="J39" i="1"/>
  <c r="K39" i="1"/>
  <c r="X38" i="1"/>
  <c r="G39" i="1"/>
  <c r="L39" i="1"/>
  <c r="M39" i="1"/>
  <c r="O39" i="1"/>
  <c r="P39" i="1"/>
  <c r="Q39" i="1"/>
  <c r="R39" i="1"/>
  <c r="U39" i="1"/>
  <c r="D40" i="1"/>
  <c r="Y39" i="1"/>
  <c r="H40" i="1"/>
  <c r="W39" i="1"/>
  <c r="F40" i="1"/>
  <c r="V39" i="1"/>
  <c r="E40" i="1"/>
  <c r="J40" i="1"/>
  <c r="K40" i="1"/>
  <c r="X39" i="1"/>
  <c r="G40" i="1"/>
  <c r="L40" i="1"/>
  <c r="M40" i="1"/>
  <c r="O40" i="1"/>
  <c r="P40" i="1"/>
  <c r="Q40" i="1"/>
  <c r="R40" i="1"/>
  <c r="U40" i="1"/>
  <c r="D41" i="1"/>
  <c r="Y40" i="1"/>
  <c r="H41" i="1"/>
  <c r="W40" i="1"/>
  <c r="F41" i="1"/>
  <c r="V40" i="1"/>
  <c r="E41" i="1"/>
  <c r="J41" i="1"/>
  <c r="K41" i="1"/>
  <c r="X40" i="1"/>
  <c r="G41" i="1"/>
  <c r="L41" i="1"/>
  <c r="M41" i="1"/>
  <c r="O41" i="1"/>
  <c r="P41" i="1"/>
  <c r="Q41" i="1"/>
  <c r="R41" i="1"/>
  <c r="U41" i="1"/>
  <c r="D42" i="1"/>
  <c r="Y41" i="1"/>
  <c r="H42" i="1"/>
  <c r="W41" i="1"/>
  <c r="F42" i="1"/>
  <c r="V41" i="1"/>
  <c r="E42" i="1"/>
  <c r="J42" i="1"/>
  <c r="K42" i="1"/>
  <c r="X41" i="1"/>
  <c r="G42" i="1"/>
  <c r="L42" i="1"/>
  <c r="M42" i="1"/>
  <c r="O42" i="1"/>
  <c r="P42" i="1"/>
  <c r="Q42" i="1"/>
  <c r="R42" i="1"/>
  <c r="U42" i="1"/>
  <c r="D43" i="1"/>
  <c r="Y42" i="1"/>
  <c r="H43" i="1"/>
  <c r="W42" i="1"/>
  <c r="F43" i="1"/>
  <c r="V42" i="1"/>
  <c r="E43" i="1"/>
  <c r="J43" i="1"/>
  <c r="K43" i="1"/>
  <c r="X42" i="1"/>
  <c r="G43" i="1"/>
  <c r="L43" i="1"/>
  <c r="M43" i="1"/>
  <c r="O43" i="1"/>
  <c r="P43" i="1"/>
  <c r="Q43" i="1"/>
  <c r="R43" i="1"/>
  <c r="U43" i="1"/>
  <c r="D44" i="1"/>
  <c r="Y43" i="1"/>
  <c r="H44" i="1"/>
  <c r="W43" i="1"/>
  <c r="F44" i="1"/>
  <c r="V43" i="1"/>
  <c r="E44" i="1"/>
  <c r="J44" i="1"/>
  <c r="K44" i="1"/>
  <c r="X43" i="1"/>
  <c r="G44" i="1"/>
  <c r="L44" i="1"/>
  <c r="M44" i="1"/>
  <c r="O44" i="1"/>
  <c r="P44" i="1"/>
  <c r="Q44" i="1"/>
  <c r="R44" i="1"/>
  <c r="U44" i="1"/>
  <c r="D45" i="1"/>
  <c r="Y44" i="1"/>
  <c r="H45" i="1"/>
  <c r="W44" i="1"/>
  <c r="F45" i="1"/>
  <c r="V44" i="1"/>
  <c r="E45" i="1"/>
  <c r="J45" i="1"/>
  <c r="K45" i="1"/>
  <c r="X44" i="1"/>
  <c r="G45" i="1"/>
  <c r="L45" i="1"/>
  <c r="M45" i="1"/>
  <c r="O45" i="1"/>
  <c r="P45" i="1"/>
  <c r="Q45" i="1"/>
  <c r="R45" i="1"/>
  <c r="U45" i="1"/>
  <c r="D46" i="1"/>
  <c r="Y45" i="1"/>
  <c r="H46" i="1"/>
  <c r="W45" i="1"/>
  <c r="F46" i="1"/>
  <c r="V45" i="1"/>
  <c r="E46" i="1"/>
  <c r="J46" i="1"/>
  <c r="K46" i="1"/>
  <c r="X45" i="1"/>
  <c r="G46" i="1"/>
  <c r="L46" i="1"/>
  <c r="M46" i="1"/>
  <c r="O46" i="1"/>
  <c r="P46" i="1"/>
  <c r="Q46" i="1"/>
  <c r="R46" i="1"/>
  <c r="U46" i="1"/>
  <c r="D47" i="1"/>
  <c r="Y46" i="1"/>
  <c r="H47" i="1"/>
  <c r="W46" i="1"/>
  <c r="F47" i="1"/>
  <c r="V46" i="1"/>
  <c r="E47" i="1"/>
  <c r="J47" i="1"/>
  <c r="K47" i="1"/>
  <c r="X46" i="1"/>
  <c r="G47" i="1"/>
  <c r="L47" i="1"/>
  <c r="M47" i="1"/>
  <c r="O47" i="1"/>
  <c r="P47" i="1"/>
  <c r="Q47" i="1"/>
  <c r="R47" i="1"/>
  <c r="U47" i="1"/>
  <c r="D48" i="1"/>
  <c r="Y47" i="1"/>
  <c r="H48" i="1"/>
  <c r="W47" i="1"/>
  <c r="F48" i="1"/>
  <c r="V47" i="1"/>
  <c r="E48" i="1"/>
  <c r="J48" i="1"/>
  <c r="K48" i="1"/>
  <c r="X47" i="1"/>
  <c r="G48" i="1"/>
  <c r="L48" i="1"/>
  <c r="M48" i="1"/>
  <c r="O48" i="1"/>
  <c r="P48" i="1"/>
  <c r="Q48" i="1"/>
  <c r="R48" i="1"/>
  <c r="U48" i="1"/>
  <c r="D49" i="1"/>
  <c r="Y48" i="1"/>
  <c r="H49" i="1"/>
  <c r="W48" i="1"/>
  <c r="F49" i="1"/>
  <c r="V48" i="1"/>
  <c r="E49" i="1"/>
  <c r="J49" i="1"/>
  <c r="K49" i="1"/>
  <c r="X48" i="1"/>
  <c r="G49" i="1"/>
  <c r="L49" i="1"/>
  <c r="M49" i="1"/>
  <c r="O49" i="1"/>
  <c r="P49" i="1"/>
  <c r="Q49" i="1"/>
  <c r="R49" i="1"/>
  <c r="U49" i="1"/>
  <c r="D50" i="1"/>
  <c r="Y49" i="1"/>
  <c r="H50" i="1"/>
  <c r="W49" i="1"/>
  <c r="F50" i="1"/>
  <c r="V49" i="1"/>
  <c r="E50" i="1"/>
  <c r="J50" i="1"/>
  <c r="K50" i="1"/>
  <c r="X49" i="1"/>
  <c r="G50" i="1"/>
  <c r="L50" i="1"/>
  <c r="M50" i="1"/>
  <c r="O50" i="1"/>
  <c r="P50" i="1"/>
  <c r="Q50" i="1"/>
  <c r="R50" i="1"/>
  <c r="U50" i="1"/>
  <c r="D51" i="1"/>
  <c r="Y50" i="1"/>
  <c r="H51" i="1"/>
  <c r="W50" i="1"/>
  <c r="F51" i="1"/>
  <c r="V50" i="1"/>
  <c r="E51" i="1"/>
  <c r="J51" i="1"/>
  <c r="K51" i="1"/>
  <c r="X50" i="1"/>
  <c r="G51" i="1"/>
  <c r="L51" i="1"/>
  <c r="M51" i="1"/>
  <c r="O51" i="1"/>
  <c r="P51" i="1"/>
  <c r="Q51" i="1"/>
  <c r="R51" i="1"/>
  <c r="U51" i="1"/>
  <c r="D52" i="1"/>
  <c r="Y51" i="1"/>
  <c r="H52" i="1"/>
  <c r="W51" i="1"/>
  <c r="F52" i="1"/>
  <c r="V51" i="1"/>
  <c r="E52" i="1"/>
  <c r="J52" i="1"/>
  <c r="K52" i="1"/>
  <c r="X51" i="1"/>
  <c r="G52" i="1"/>
  <c r="L52" i="1"/>
  <c r="M52" i="1"/>
  <c r="O52" i="1"/>
  <c r="P52" i="1"/>
  <c r="Q52" i="1"/>
  <c r="R52" i="1"/>
  <c r="U52" i="1"/>
  <c r="D53" i="1"/>
  <c r="Y52" i="1"/>
  <c r="H53" i="1"/>
  <c r="W52" i="1"/>
  <c r="F53" i="1"/>
  <c r="V52" i="1"/>
  <c r="E53" i="1"/>
  <c r="J53" i="1"/>
  <c r="K53" i="1"/>
  <c r="X52" i="1"/>
  <c r="G53" i="1"/>
  <c r="L53" i="1"/>
  <c r="M53" i="1"/>
  <c r="O53" i="1"/>
  <c r="P53" i="1"/>
  <c r="Q53" i="1"/>
  <c r="R53" i="1"/>
  <c r="U53" i="1"/>
  <c r="D54" i="1"/>
  <c r="Y53" i="1"/>
  <c r="H54" i="1"/>
  <c r="W53" i="1"/>
  <c r="F54" i="1"/>
  <c r="V53" i="1"/>
  <c r="E54" i="1"/>
  <c r="J54" i="1"/>
  <c r="K54" i="1"/>
  <c r="X53" i="1"/>
  <c r="G54" i="1"/>
  <c r="L54" i="1"/>
  <c r="M54" i="1"/>
  <c r="O54" i="1"/>
  <c r="P54" i="1"/>
  <c r="Q54" i="1"/>
  <c r="R54" i="1"/>
  <c r="U54" i="1"/>
  <c r="D55" i="1"/>
  <c r="Y54" i="1"/>
  <c r="H55" i="1"/>
  <c r="W54" i="1"/>
  <c r="F55" i="1"/>
  <c r="V54" i="1"/>
  <c r="E55" i="1"/>
  <c r="J55" i="1"/>
  <c r="K55" i="1"/>
  <c r="X54" i="1"/>
  <c r="G55" i="1"/>
  <c r="L55" i="1"/>
  <c r="M55" i="1"/>
  <c r="O55" i="1"/>
  <c r="P55" i="1"/>
  <c r="Q55" i="1"/>
  <c r="R55" i="1"/>
  <c r="U55" i="1"/>
  <c r="D56" i="1"/>
  <c r="Y55" i="1"/>
  <c r="H56" i="1"/>
  <c r="W55" i="1"/>
  <c r="F56" i="1"/>
  <c r="V55" i="1"/>
  <c r="E56" i="1"/>
  <c r="J56" i="1"/>
  <c r="K56" i="1"/>
  <c r="X55" i="1"/>
  <c r="G56" i="1"/>
  <c r="L56" i="1"/>
  <c r="M56" i="1"/>
  <c r="O56" i="1"/>
  <c r="P56" i="1"/>
  <c r="Q56" i="1"/>
  <c r="R56" i="1"/>
  <c r="U56" i="1"/>
  <c r="D57" i="1"/>
  <c r="Y56" i="1"/>
  <c r="H57" i="1"/>
  <c r="W56" i="1"/>
  <c r="F57" i="1"/>
  <c r="V56" i="1"/>
  <c r="E57" i="1"/>
  <c r="J57" i="1"/>
  <c r="K57" i="1"/>
  <c r="X56" i="1"/>
  <c r="G57" i="1"/>
  <c r="L57" i="1"/>
  <c r="M57" i="1"/>
  <c r="O57" i="1"/>
  <c r="P57" i="1"/>
  <c r="Q57" i="1"/>
  <c r="R57" i="1"/>
  <c r="U57" i="1"/>
  <c r="D58" i="1"/>
  <c r="Y57" i="1"/>
  <c r="H58" i="1"/>
  <c r="W57" i="1"/>
  <c r="F58" i="1"/>
  <c r="V57" i="1"/>
  <c r="E58" i="1"/>
  <c r="J58" i="1"/>
  <c r="K58" i="1"/>
  <c r="X57" i="1"/>
  <c r="G58" i="1"/>
  <c r="L58" i="1"/>
  <c r="M58" i="1"/>
  <c r="O58" i="1"/>
  <c r="P58" i="1"/>
  <c r="Q58" i="1"/>
  <c r="R58" i="1"/>
  <c r="U58" i="1"/>
  <c r="D59" i="1"/>
  <c r="Y58" i="1"/>
  <c r="H59" i="1"/>
  <c r="W58" i="1"/>
  <c r="F59" i="1"/>
  <c r="V58" i="1"/>
  <c r="E59" i="1"/>
  <c r="J59" i="1"/>
  <c r="K59" i="1"/>
  <c r="X58" i="1"/>
  <c r="G59" i="1"/>
  <c r="L59" i="1"/>
  <c r="M59" i="1"/>
  <c r="O59" i="1"/>
  <c r="P59" i="1"/>
  <c r="Q59" i="1"/>
  <c r="R59" i="1"/>
  <c r="U59" i="1"/>
  <c r="D60" i="1"/>
  <c r="Y59" i="1"/>
  <c r="H60" i="1"/>
  <c r="W59" i="1"/>
  <c r="F60" i="1"/>
  <c r="V59" i="1"/>
  <c r="E60" i="1"/>
  <c r="J60" i="1"/>
  <c r="K60" i="1"/>
  <c r="X59" i="1"/>
  <c r="G60" i="1"/>
  <c r="L60" i="1"/>
  <c r="M60" i="1"/>
  <c r="O60" i="1"/>
  <c r="P60" i="1"/>
  <c r="Q60" i="1"/>
  <c r="R60" i="1"/>
  <c r="U60" i="1"/>
  <c r="D61" i="1"/>
  <c r="Y60" i="1"/>
  <c r="H61" i="1"/>
  <c r="W60" i="1"/>
  <c r="F61" i="1"/>
  <c r="V60" i="1"/>
  <c r="E61" i="1"/>
  <c r="J61" i="1"/>
  <c r="K61" i="1"/>
  <c r="X60" i="1"/>
  <c r="G61" i="1"/>
  <c r="L61" i="1"/>
  <c r="M61" i="1"/>
  <c r="O61" i="1"/>
  <c r="P61" i="1"/>
  <c r="Q61" i="1"/>
  <c r="R61" i="1"/>
  <c r="U61" i="1"/>
  <c r="D62" i="1"/>
  <c r="Y61" i="1"/>
  <c r="H62" i="1"/>
  <c r="W61" i="1"/>
  <c r="F62" i="1"/>
  <c r="V61" i="1"/>
  <c r="E62" i="1"/>
  <c r="J62" i="1"/>
  <c r="K62" i="1"/>
  <c r="X61" i="1"/>
  <c r="G62" i="1"/>
  <c r="L62" i="1"/>
  <c r="M62" i="1"/>
  <c r="O62" i="1"/>
  <c r="P62" i="1"/>
  <c r="Q62" i="1"/>
  <c r="R62" i="1"/>
  <c r="U62" i="1"/>
  <c r="D63" i="1"/>
  <c r="Y62" i="1"/>
  <c r="H63" i="1"/>
  <c r="W62" i="1"/>
  <c r="F63" i="1"/>
  <c r="V62" i="1"/>
  <c r="E63" i="1"/>
  <c r="J63" i="1"/>
  <c r="K63" i="1"/>
  <c r="X62" i="1"/>
  <c r="G63" i="1"/>
  <c r="L63" i="1"/>
  <c r="M63" i="1"/>
  <c r="O63" i="1"/>
  <c r="P63" i="1"/>
  <c r="Q63" i="1"/>
  <c r="R63" i="1"/>
  <c r="U63" i="1"/>
  <c r="D64" i="1"/>
  <c r="Y63" i="1"/>
  <c r="H64" i="1"/>
  <c r="W63" i="1"/>
  <c r="F64" i="1"/>
  <c r="V63" i="1"/>
  <c r="E64" i="1"/>
  <c r="J64" i="1"/>
  <c r="K64" i="1"/>
  <c r="X63" i="1"/>
  <c r="G64" i="1"/>
  <c r="L64" i="1"/>
  <c r="M64" i="1"/>
  <c r="O64" i="1"/>
  <c r="P64" i="1"/>
  <c r="Q64" i="1"/>
  <c r="R64" i="1"/>
  <c r="U64" i="1"/>
  <c r="D65" i="1"/>
  <c r="Y64" i="1"/>
  <c r="H65" i="1"/>
  <c r="W64" i="1"/>
  <c r="F65" i="1"/>
  <c r="V64" i="1"/>
  <c r="E65" i="1"/>
  <c r="J65" i="1"/>
  <c r="K65" i="1"/>
  <c r="X64" i="1"/>
  <c r="G65" i="1"/>
  <c r="L65" i="1"/>
  <c r="M65" i="1"/>
  <c r="O65" i="1"/>
  <c r="P65" i="1"/>
  <c r="Q65" i="1"/>
  <c r="R65" i="1"/>
  <c r="U65" i="1"/>
  <c r="D66" i="1"/>
  <c r="Y65" i="1"/>
  <c r="H66" i="1"/>
  <c r="W65" i="1"/>
  <c r="F66" i="1"/>
  <c r="V65" i="1"/>
  <c r="E66" i="1"/>
  <c r="J66" i="1"/>
  <c r="K66" i="1"/>
  <c r="X65" i="1"/>
  <c r="G66" i="1"/>
  <c r="L66" i="1"/>
  <c r="M66" i="1"/>
  <c r="O66" i="1"/>
  <c r="P66" i="1"/>
  <c r="Q66" i="1"/>
  <c r="R66" i="1"/>
  <c r="U66" i="1"/>
  <c r="D67" i="1"/>
  <c r="Y66" i="1"/>
  <c r="H67" i="1"/>
  <c r="W66" i="1"/>
  <c r="F67" i="1"/>
  <c r="V66" i="1"/>
  <c r="E67" i="1"/>
  <c r="J67" i="1"/>
  <c r="K67" i="1"/>
  <c r="X66" i="1"/>
  <c r="G67" i="1"/>
  <c r="L67" i="1"/>
  <c r="M67" i="1"/>
  <c r="O67" i="1"/>
  <c r="P67" i="1"/>
  <c r="Q67" i="1"/>
  <c r="R67" i="1"/>
  <c r="U67" i="1"/>
  <c r="D68" i="1"/>
  <c r="Y67" i="1"/>
  <c r="H68" i="1"/>
  <c r="W67" i="1"/>
  <c r="F68" i="1"/>
  <c r="V67" i="1"/>
  <c r="E68" i="1"/>
  <c r="J68" i="1"/>
  <c r="K68" i="1"/>
  <c r="X67" i="1"/>
  <c r="G68" i="1"/>
  <c r="L68" i="1"/>
  <c r="M68" i="1"/>
  <c r="O68" i="1"/>
  <c r="P68" i="1"/>
  <c r="Q68" i="1"/>
  <c r="R68" i="1"/>
  <c r="U68" i="1"/>
  <c r="D69" i="1"/>
  <c r="Y68" i="1"/>
  <c r="H69" i="1"/>
  <c r="W68" i="1"/>
  <c r="F69" i="1"/>
  <c r="V68" i="1"/>
  <c r="E69" i="1"/>
  <c r="J69" i="1"/>
  <c r="K69" i="1"/>
  <c r="X68" i="1"/>
  <c r="G69" i="1"/>
  <c r="L69" i="1"/>
  <c r="M69" i="1"/>
  <c r="O69" i="1"/>
  <c r="P69" i="1"/>
  <c r="Q69" i="1"/>
  <c r="R69" i="1"/>
  <c r="U69" i="1"/>
  <c r="D70" i="1"/>
  <c r="Y69" i="1"/>
  <c r="H70" i="1"/>
  <c r="W69" i="1"/>
  <c r="F70" i="1"/>
  <c r="V69" i="1"/>
  <c r="E70" i="1"/>
  <c r="J70" i="1"/>
  <c r="K70" i="1"/>
  <c r="X69" i="1"/>
  <c r="G70" i="1"/>
  <c r="L70" i="1"/>
  <c r="M70" i="1"/>
  <c r="O70" i="1"/>
  <c r="P70" i="1"/>
  <c r="Q70" i="1"/>
  <c r="R70" i="1"/>
  <c r="U70" i="1"/>
  <c r="D71" i="1"/>
  <c r="Y70" i="1"/>
  <c r="H71" i="1"/>
  <c r="W70" i="1"/>
  <c r="F71" i="1"/>
  <c r="V70" i="1"/>
  <c r="E71" i="1"/>
  <c r="J71" i="1"/>
  <c r="K71" i="1"/>
  <c r="X70" i="1"/>
  <c r="G71" i="1"/>
  <c r="L71" i="1"/>
  <c r="M71" i="1"/>
  <c r="O71" i="1"/>
  <c r="P71" i="1"/>
  <c r="Q71" i="1"/>
  <c r="R71" i="1"/>
  <c r="U71" i="1"/>
  <c r="D72" i="1"/>
  <c r="Y71" i="1"/>
  <c r="H72" i="1"/>
  <c r="W71" i="1"/>
  <c r="F72" i="1"/>
  <c r="V71" i="1"/>
  <c r="E72" i="1"/>
  <c r="J72" i="1"/>
  <c r="K72" i="1"/>
  <c r="X71" i="1"/>
  <c r="G72" i="1"/>
  <c r="L72" i="1"/>
  <c r="M72" i="1"/>
  <c r="O72" i="1"/>
  <c r="P72" i="1"/>
  <c r="Q72" i="1"/>
  <c r="R72" i="1"/>
  <c r="U72" i="1"/>
  <c r="D73" i="1"/>
  <c r="Y72" i="1"/>
  <c r="H73" i="1"/>
  <c r="W72" i="1"/>
  <c r="F73" i="1"/>
  <c r="V72" i="1"/>
  <c r="E73" i="1"/>
  <c r="J73" i="1"/>
  <c r="K73" i="1"/>
  <c r="X72" i="1"/>
  <c r="G73" i="1"/>
  <c r="L73" i="1"/>
  <c r="M73" i="1"/>
  <c r="O73" i="1"/>
  <c r="P73" i="1"/>
  <c r="Q73" i="1"/>
  <c r="R73" i="1"/>
  <c r="U73" i="1"/>
  <c r="D74" i="1"/>
  <c r="Y73" i="1"/>
  <c r="H74" i="1"/>
  <c r="W73" i="1"/>
  <c r="F74" i="1"/>
  <c r="V73" i="1"/>
  <c r="E74" i="1"/>
  <c r="J74" i="1"/>
  <c r="K74" i="1"/>
  <c r="X73" i="1"/>
  <c r="G74" i="1"/>
  <c r="L74" i="1"/>
  <c r="M74" i="1"/>
  <c r="O74" i="1"/>
  <c r="P74" i="1"/>
  <c r="Q74" i="1"/>
  <c r="R74" i="1"/>
  <c r="U74" i="1"/>
  <c r="D75" i="1"/>
  <c r="Y74" i="1"/>
  <c r="H75" i="1"/>
  <c r="W74" i="1"/>
  <c r="F75" i="1"/>
  <c r="V74" i="1"/>
  <c r="E75" i="1"/>
  <c r="J75" i="1"/>
  <c r="K75" i="1"/>
  <c r="X74" i="1"/>
  <c r="G75" i="1"/>
  <c r="L75" i="1"/>
  <c r="M75" i="1"/>
  <c r="O75" i="1"/>
  <c r="P75" i="1"/>
  <c r="Q75" i="1"/>
  <c r="R75" i="1"/>
  <c r="U75" i="1"/>
  <c r="D76" i="1"/>
  <c r="Y75" i="1"/>
  <c r="H76" i="1"/>
  <c r="W75" i="1"/>
  <c r="F76" i="1"/>
  <c r="V75" i="1"/>
  <c r="E76" i="1"/>
  <c r="J76" i="1"/>
  <c r="K76" i="1"/>
  <c r="X75" i="1"/>
  <c r="G76" i="1"/>
  <c r="L76" i="1"/>
  <c r="M76" i="1"/>
  <c r="O76" i="1"/>
  <c r="P76" i="1"/>
  <c r="Q76" i="1"/>
  <c r="R76" i="1"/>
  <c r="U76" i="1"/>
  <c r="D77" i="1"/>
  <c r="Y76" i="1"/>
  <c r="H77" i="1"/>
  <c r="W76" i="1"/>
  <c r="F77" i="1"/>
  <c r="V76" i="1"/>
  <c r="E77" i="1"/>
  <c r="J77" i="1"/>
  <c r="K77" i="1"/>
  <c r="X76" i="1"/>
  <c r="G77" i="1"/>
  <c r="L77" i="1"/>
  <c r="M77" i="1"/>
  <c r="O77" i="1"/>
  <c r="P77" i="1"/>
  <c r="Q77" i="1"/>
  <c r="R77" i="1"/>
  <c r="U77" i="1"/>
  <c r="D78" i="1"/>
  <c r="Y77" i="1"/>
  <c r="H78" i="1"/>
  <c r="W77" i="1"/>
  <c r="F78" i="1"/>
  <c r="V77" i="1"/>
  <c r="E78" i="1"/>
  <c r="J78" i="1"/>
  <c r="K78" i="1"/>
  <c r="X77" i="1"/>
  <c r="G78" i="1"/>
  <c r="L78" i="1"/>
  <c r="M78" i="1"/>
  <c r="O78" i="1"/>
  <c r="P78" i="1"/>
  <c r="Q78" i="1"/>
  <c r="R78" i="1"/>
  <c r="U78" i="1"/>
  <c r="D79" i="1"/>
  <c r="Y78" i="1"/>
  <c r="H79" i="1"/>
  <c r="W78" i="1"/>
  <c r="F79" i="1"/>
  <c r="V78" i="1"/>
  <c r="E79" i="1"/>
  <c r="J79" i="1"/>
  <c r="K79" i="1"/>
  <c r="X78" i="1"/>
  <c r="G79" i="1"/>
  <c r="L79" i="1"/>
  <c r="M79" i="1"/>
  <c r="O79" i="1"/>
  <c r="P79" i="1"/>
  <c r="Q79" i="1"/>
  <c r="R79" i="1"/>
  <c r="U79" i="1"/>
  <c r="D80" i="1"/>
  <c r="Y79" i="1"/>
  <c r="H80" i="1"/>
  <c r="W79" i="1"/>
  <c r="F80" i="1"/>
  <c r="V79" i="1"/>
  <c r="E80" i="1"/>
  <c r="J80" i="1"/>
  <c r="K80" i="1"/>
  <c r="X79" i="1"/>
  <c r="G80" i="1"/>
  <c r="L80" i="1"/>
  <c r="M80" i="1"/>
  <c r="O80" i="1"/>
  <c r="P80" i="1"/>
  <c r="Q80" i="1"/>
  <c r="R80" i="1"/>
  <c r="U80" i="1"/>
  <c r="D81" i="1"/>
  <c r="Y80" i="1"/>
  <c r="H81" i="1"/>
  <c r="W80" i="1"/>
  <c r="F81" i="1"/>
  <c r="V80" i="1"/>
  <c r="E81" i="1"/>
  <c r="J81" i="1"/>
  <c r="K81" i="1"/>
  <c r="X80" i="1"/>
  <c r="G81" i="1"/>
  <c r="L81" i="1"/>
  <c r="M81" i="1"/>
  <c r="O81" i="1"/>
  <c r="P81" i="1"/>
  <c r="Q81" i="1"/>
  <c r="R81" i="1"/>
  <c r="U81" i="1"/>
  <c r="D82" i="1"/>
  <c r="Y81" i="1"/>
  <c r="H82" i="1"/>
  <c r="W81" i="1"/>
  <c r="F82" i="1"/>
  <c r="V81" i="1"/>
  <c r="E82" i="1"/>
  <c r="J82" i="1"/>
  <c r="K82" i="1"/>
  <c r="X81" i="1"/>
  <c r="G82" i="1"/>
  <c r="L82" i="1"/>
  <c r="M82" i="1"/>
  <c r="O82" i="1"/>
  <c r="P82" i="1"/>
  <c r="Q82" i="1"/>
  <c r="R82" i="1"/>
  <c r="U82" i="1"/>
  <c r="D83" i="1"/>
  <c r="Y82" i="1"/>
  <c r="H83" i="1"/>
  <c r="W82" i="1"/>
  <c r="F83" i="1"/>
  <c r="V82" i="1"/>
  <c r="E83" i="1"/>
  <c r="J83" i="1"/>
  <c r="K83" i="1"/>
  <c r="X82" i="1"/>
  <c r="G83" i="1"/>
  <c r="L83" i="1"/>
  <c r="M83" i="1"/>
  <c r="O83" i="1"/>
  <c r="P83" i="1"/>
  <c r="Q83" i="1"/>
  <c r="R83" i="1"/>
  <c r="U83" i="1"/>
  <c r="D84" i="1"/>
  <c r="Y83" i="1"/>
  <c r="H84" i="1"/>
  <c r="W83" i="1"/>
  <c r="F84" i="1"/>
  <c r="V83" i="1"/>
  <c r="E84" i="1"/>
  <c r="J84" i="1"/>
  <c r="K84" i="1"/>
  <c r="X83" i="1"/>
  <c r="G84" i="1"/>
  <c r="L84" i="1"/>
  <c r="M84" i="1"/>
  <c r="O84" i="1"/>
  <c r="P84" i="1"/>
  <c r="Q84" i="1"/>
  <c r="R84" i="1"/>
  <c r="U84" i="1"/>
  <c r="D85" i="1"/>
  <c r="Y84" i="1"/>
  <c r="H85" i="1"/>
  <c r="W84" i="1"/>
  <c r="F85" i="1"/>
  <c r="V84" i="1"/>
  <c r="E85" i="1"/>
  <c r="J85" i="1"/>
  <c r="K85" i="1"/>
  <c r="X84" i="1"/>
  <c r="G85" i="1"/>
  <c r="L85" i="1"/>
  <c r="M85" i="1"/>
  <c r="O85" i="1"/>
  <c r="P85" i="1"/>
  <c r="Q85" i="1"/>
  <c r="R85" i="1"/>
  <c r="U85" i="1"/>
  <c r="D86" i="1"/>
  <c r="Y85" i="1"/>
  <c r="H86" i="1"/>
  <c r="W85" i="1"/>
  <c r="F86" i="1"/>
  <c r="V85" i="1"/>
  <c r="E86" i="1"/>
  <c r="J86" i="1"/>
  <c r="K86" i="1"/>
  <c r="X85" i="1"/>
  <c r="G86" i="1"/>
  <c r="L86" i="1"/>
  <c r="M86" i="1"/>
  <c r="O86" i="1"/>
  <c r="P86" i="1"/>
  <c r="Q86" i="1"/>
  <c r="R86" i="1"/>
  <c r="U86" i="1"/>
  <c r="D87" i="1"/>
  <c r="Y86" i="1"/>
  <c r="H87" i="1"/>
  <c r="W86" i="1"/>
  <c r="F87" i="1"/>
  <c r="V86" i="1"/>
  <c r="E87" i="1"/>
  <c r="J87" i="1"/>
  <c r="K87" i="1"/>
  <c r="X86" i="1"/>
  <c r="G87" i="1"/>
  <c r="L87" i="1"/>
  <c r="M87" i="1"/>
  <c r="O87" i="1"/>
  <c r="P87" i="1"/>
  <c r="Q87" i="1"/>
  <c r="R87" i="1"/>
  <c r="U87" i="1"/>
  <c r="D88" i="1"/>
  <c r="Y87" i="1"/>
  <c r="H88" i="1"/>
  <c r="W87" i="1"/>
  <c r="F88" i="1"/>
  <c r="V87" i="1"/>
  <c r="E88" i="1"/>
  <c r="J88" i="1"/>
  <c r="K88" i="1"/>
  <c r="X87" i="1"/>
  <c r="G88" i="1"/>
  <c r="L88" i="1"/>
  <c r="M88" i="1"/>
  <c r="O88" i="1"/>
  <c r="P88" i="1"/>
  <c r="Q88" i="1"/>
  <c r="R88" i="1"/>
  <c r="U88" i="1"/>
  <c r="D89" i="1"/>
  <c r="Y88" i="1"/>
  <c r="H89" i="1"/>
  <c r="W88" i="1"/>
  <c r="F89" i="1"/>
  <c r="V88" i="1"/>
  <c r="E89" i="1"/>
  <c r="J89" i="1"/>
  <c r="K89" i="1"/>
  <c r="X88" i="1"/>
  <c r="G89" i="1"/>
  <c r="L89" i="1"/>
  <c r="M89" i="1"/>
  <c r="O89" i="1"/>
  <c r="P89" i="1"/>
  <c r="Q89" i="1"/>
  <c r="R89" i="1"/>
  <c r="U89" i="1"/>
  <c r="D90" i="1"/>
  <c r="Y89" i="1"/>
  <c r="H90" i="1"/>
  <c r="W89" i="1"/>
  <c r="F90" i="1"/>
  <c r="V89" i="1"/>
  <c r="E90" i="1"/>
  <c r="J90" i="1"/>
  <c r="K90" i="1"/>
  <c r="X89" i="1"/>
  <c r="G90" i="1"/>
  <c r="L90" i="1"/>
  <c r="M90" i="1"/>
  <c r="O90" i="1"/>
  <c r="P90" i="1"/>
  <c r="Q90" i="1"/>
  <c r="R90" i="1"/>
  <c r="U90" i="1"/>
  <c r="D91" i="1"/>
  <c r="Y90" i="1"/>
  <c r="H91" i="1"/>
  <c r="W90" i="1"/>
  <c r="F91" i="1"/>
  <c r="V90" i="1"/>
  <c r="E91" i="1"/>
  <c r="J91" i="1"/>
  <c r="K91" i="1"/>
  <c r="X90" i="1"/>
  <c r="G91" i="1"/>
  <c r="L91" i="1"/>
  <c r="M91" i="1"/>
  <c r="O91" i="1"/>
  <c r="P91" i="1"/>
  <c r="Q91" i="1"/>
  <c r="R91" i="1"/>
  <c r="U91" i="1"/>
  <c r="D92" i="1"/>
  <c r="Y91" i="1"/>
  <c r="H92" i="1"/>
  <c r="W91" i="1"/>
  <c r="F92" i="1"/>
  <c r="V91" i="1"/>
  <c r="E92" i="1"/>
  <c r="J92" i="1"/>
  <c r="K92" i="1"/>
  <c r="X91" i="1"/>
  <c r="G92" i="1"/>
  <c r="L92" i="1"/>
  <c r="M92" i="1"/>
  <c r="O92" i="1"/>
  <c r="P92" i="1"/>
  <c r="Q92" i="1"/>
  <c r="R92" i="1"/>
  <c r="U92" i="1"/>
  <c r="D93" i="1"/>
  <c r="Y92" i="1"/>
  <c r="H93" i="1"/>
  <c r="W92" i="1"/>
  <c r="F93" i="1"/>
  <c r="V92" i="1"/>
  <c r="E93" i="1"/>
  <c r="J93" i="1"/>
  <c r="K93" i="1"/>
  <c r="X92" i="1"/>
  <c r="G93" i="1"/>
  <c r="L93" i="1"/>
  <c r="M93" i="1"/>
  <c r="O93" i="1"/>
  <c r="P93" i="1"/>
  <c r="Q93" i="1"/>
  <c r="R93" i="1"/>
  <c r="U93" i="1"/>
  <c r="D94" i="1"/>
  <c r="Y93" i="1"/>
  <c r="H94" i="1"/>
  <c r="W93" i="1"/>
  <c r="F94" i="1"/>
  <c r="V93" i="1"/>
  <c r="E94" i="1"/>
  <c r="J94" i="1"/>
  <c r="K94" i="1"/>
  <c r="X93" i="1"/>
  <c r="G94" i="1"/>
  <c r="L94" i="1"/>
  <c r="M94" i="1"/>
  <c r="O94" i="1"/>
  <c r="P94" i="1"/>
  <c r="Q94" i="1"/>
  <c r="R94" i="1"/>
  <c r="U94" i="1"/>
  <c r="D95" i="1"/>
  <c r="Y94" i="1"/>
  <c r="H95" i="1"/>
  <c r="W94" i="1"/>
  <c r="F95" i="1"/>
  <c r="V94" i="1"/>
  <c r="E95" i="1"/>
  <c r="J95" i="1"/>
  <c r="K95" i="1"/>
  <c r="X94" i="1"/>
  <c r="G95" i="1"/>
  <c r="L95" i="1"/>
  <c r="M95" i="1"/>
  <c r="O95" i="1"/>
  <c r="P95" i="1"/>
  <c r="Q95" i="1"/>
  <c r="R95" i="1"/>
  <c r="U95" i="1"/>
  <c r="D96" i="1"/>
  <c r="Y95" i="1"/>
  <c r="H96" i="1"/>
  <c r="W95" i="1"/>
  <c r="F96" i="1"/>
  <c r="V95" i="1"/>
  <c r="E96" i="1"/>
  <c r="J96" i="1"/>
  <c r="K96" i="1"/>
  <c r="X95" i="1"/>
  <c r="G96" i="1"/>
  <c r="L96" i="1"/>
  <c r="M96" i="1"/>
  <c r="O96" i="1"/>
  <c r="P96" i="1"/>
  <c r="Q96" i="1"/>
  <c r="R96" i="1"/>
  <c r="U96" i="1"/>
  <c r="D97" i="1"/>
  <c r="Y96" i="1"/>
  <c r="H97" i="1"/>
  <c r="W96" i="1"/>
  <c r="F97" i="1"/>
  <c r="V96" i="1"/>
  <c r="E97" i="1"/>
  <c r="J97" i="1"/>
  <c r="K97" i="1"/>
  <c r="X96" i="1"/>
  <c r="G97" i="1"/>
  <c r="L97" i="1"/>
  <c r="M97" i="1"/>
  <c r="O97" i="1"/>
  <c r="P97" i="1"/>
  <c r="Q97" i="1"/>
  <c r="R97" i="1"/>
  <c r="U97" i="1"/>
  <c r="D98" i="1"/>
  <c r="Y97" i="1"/>
  <c r="H98" i="1"/>
  <c r="W97" i="1"/>
  <c r="F98" i="1"/>
  <c r="V97" i="1"/>
  <c r="E98" i="1"/>
  <c r="J98" i="1"/>
  <c r="K98" i="1"/>
  <c r="X97" i="1"/>
  <c r="G98" i="1"/>
  <c r="L98" i="1"/>
  <c r="M98" i="1"/>
  <c r="O98" i="1"/>
  <c r="P98" i="1"/>
  <c r="Q98" i="1"/>
  <c r="R98" i="1"/>
  <c r="U98" i="1"/>
  <c r="D99" i="1"/>
  <c r="Y98" i="1"/>
  <c r="H99" i="1"/>
  <c r="W98" i="1"/>
  <c r="F99" i="1"/>
  <c r="V98" i="1"/>
  <c r="E99" i="1"/>
  <c r="J99" i="1"/>
  <c r="K99" i="1"/>
  <c r="X98" i="1"/>
  <c r="G99" i="1"/>
  <c r="L99" i="1"/>
  <c r="M99" i="1"/>
  <c r="O99" i="1"/>
  <c r="P99" i="1"/>
  <c r="Q99" i="1"/>
  <c r="R99" i="1"/>
  <c r="U99" i="1"/>
  <c r="D100" i="1"/>
  <c r="Y99" i="1"/>
  <c r="H100" i="1"/>
  <c r="W99" i="1"/>
  <c r="F100" i="1"/>
  <c r="V99" i="1"/>
  <c r="E100" i="1"/>
  <c r="J100" i="1"/>
  <c r="K100" i="1"/>
  <c r="X99" i="1"/>
  <c r="G100" i="1"/>
  <c r="L100" i="1"/>
  <c r="M100" i="1"/>
  <c r="O100" i="1"/>
  <c r="P100" i="1"/>
  <c r="Q100" i="1"/>
  <c r="R100" i="1"/>
  <c r="U100" i="1"/>
  <c r="D101" i="1"/>
  <c r="Y100" i="1"/>
  <c r="H101" i="1"/>
  <c r="W100" i="1"/>
  <c r="F101" i="1"/>
  <c r="V100" i="1"/>
  <c r="E101" i="1"/>
  <c r="J101" i="1"/>
  <c r="K101" i="1"/>
  <c r="X100" i="1"/>
  <c r="G101" i="1"/>
  <c r="L101" i="1"/>
  <c r="M101" i="1"/>
  <c r="O101" i="1"/>
  <c r="P101" i="1"/>
  <c r="Q101" i="1"/>
  <c r="R101" i="1"/>
  <c r="U101" i="1"/>
  <c r="D102" i="1"/>
  <c r="Y101" i="1"/>
  <c r="H102" i="1"/>
  <c r="W101" i="1"/>
  <c r="F102" i="1"/>
  <c r="V101" i="1"/>
  <c r="E102" i="1"/>
  <c r="J102" i="1"/>
  <c r="K102" i="1"/>
  <c r="X101" i="1"/>
  <c r="G102" i="1"/>
  <c r="L102" i="1"/>
  <c r="M102" i="1"/>
  <c r="O102" i="1"/>
  <c r="P102" i="1"/>
  <c r="Q102" i="1"/>
  <c r="R102" i="1"/>
  <c r="U102" i="1"/>
  <c r="D103" i="1"/>
  <c r="Y102" i="1"/>
  <c r="H103" i="1"/>
  <c r="W102" i="1"/>
  <c r="F103" i="1"/>
  <c r="V102" i="1"/>
  <c r="E103" i="1"/>
  <c r="J103" i="1"/>
  <c r="K103" i="1"/>
  <c r="X102" i="1"/>
  <c r="G103" i="1"/>
  <c r="L103" i="1"/>
  <c r="M103" i="1"/>
  <c r="O103" i="1"/>
  <c r="P103" i="1"/>
  <c r="Q103" i="1"/>
  <c r="R103" i="1"/>
  <c r="U103" i="1"/>
  <c r="D104" i="1"/>
  <c r="Y103" i="1"/>
  <c r="H104" i="1"/>
  <c r="W103" i="1"/>
  <c r="F104" i="1"/>
  <c r="V103" i="1"/>
  <c r="E104" i="1"/>
  <c r="J104" i="1"/>
  <c r="K104" i="1"/>
  <c r="X103" i="1"/>
  <c r="G104" i="1"/>
  <c r="L104" i="1"/>
  <c r="M104" i="1"/>
  <c r="O104" i="1"/>
  <c r="P104" i="1"/>
  <c r="Q104" i="1"/>
  <c r="R104" i="1"/>
  <c r="U104" i="1"/>
  <c r="D105" i="1"/>
  <c r="Y104" i="1"/>
  <c r="H105" i="1"/>
  <c r="W104" i="1"/>
  <c r="F105" i="1"/>
  <c r="V104" i="1"/>
  <c r="E105" i="1"/>
  <c r="J105" i="1"/>
  <c r="K105" i="1"/>
  <c r="X104" i="1"/>
  <c r="G105" i="1"/>
  <c r="L105" i="1"/>
  <c r="M105" i="1"/>
  <c r="O105" i="1"/>
  <c r="P105" i="1"/>
  <c r="Q105" i="1"/>
  <c r="R105" i="1"/>
  <c r="U105" i="1"/>
  <c r="D106" i="1"/>
  <c r="Y105" i="1"/>
  <c r="H106" i="1"/>
  <c r="W105" i="1"/>
  <c r="F106" i="1"/>
  <c r="V105" i="1"/>
  <c r="E106" i="1"/>
  <c r="J106" i="1"/>
  <c r="K106" i="1"/>
  <c r="X105" i="1"/>
  <c r="G106" i="1"/>
  <c r="L106" i="1"/>
  <c r="M106" i="1"/>
  <c r="O106" i="1"/>
  <c r="P106" i="1"/>
  <c r="Q106" i="1"/>
  <c r="R106" i="1"/>
  <c r="U106" i="1"/>
  <c r="D107" i="1"/>
  <c r="Y106" i="1"/>
  <c r="H107" i="1"/>
  <c r="W106" i="1"/>
  <c r="F107" i="1"/>
  <c r="V106" i="1"/>
  <c r="E107" i="1"/>
  <c r="J107" i="1"/>
  <c r="K107" i="1"/>
  <c r="X106" i="1"/>
  <c r="G107" i="1"/>
  <c r="L107" i="1"/>
  <c r="M107" i="1"/>
  <c r="O107" i="1"/>
  <c r="P107" i="1"/>
  <c r="Q107" i="1"/>
  <c r="R107" i="1"/>
  <c r="U107" i="1"/>
  <c r="D108" i="1"/>
  <c r="Y107" i="1"/>
  <c r="H108" i="1"/>
  <c r="W107" i="1"/>
  <c r="F108" i="1"/>
  <c r="V107" i="1"/>
  <c r="E108" i="1"/>
  <c r="J108" i="1"/>
  <c r="K108" i="1"/>
  <c r="X107" i="1"/>
  <c r="G108" i="1"/>
  <c r="L108" i="1"/>
  <c r="M108" i="1"/>
  <c r="O108" i="1"/>
  <c r="P108" i="1"/>
  <c r="Q108" i="1"/>
  <c r="R108" i="1"/>
  <c r="U108" i="1"/>
  <c r="D109" i="1"/>
  <c r="Y108" i="1"/>
  <c r="H109" i="1"/>
  <c r="W108" i="1"/>
  <c r="F109" i="1"/>
  <c r="V108" i="1"/>
  <c r="E109" i="1"/>
  <c r="J109" i="1"/>
  <c r="K109" i="1"/>
  <c r="X108" i="1"/>
  <c r="G109" i="1"/>
  <c r="L109" i="1"/>
  <c r="M109" i="1"/>
  <c r="O109" i="1"/>
  <c r="P109" i="1"/>
  <c r="Q109" i="1"/>
  <c r="R109" i="1"/>
  <c r="U109" i="1"/>
  <c r="D110" i="1"/>
  <c r="Y109" i="1"/>
  <c r="H110" i="1"/>
  <c r="W109" i="1"/>
  <c r="F110" i="1"/>
  <c r="V109" i="1"/>
  <c r="E110" i="1"/>
  <c r="J110" i="1"/>
  <c r="K110" i="1"/>
  <c r="X109" i="1"/>
  <c r="G110" i="1"/>
  <c r="L110" i="1"/>
  <c r="M110" i="1"/>
  <c r="O110" i="1"/>
  <c r="P110" i="1"/>
  <c r="Q110" i="1"/>
  <c r="R110" i="1"/>
  <c r="U110" i="1"/>
  <c r="D111" i="1"/>
  <c r="Y110" i="1"/>
  <c r="H111" i="1"/>
  <c r="W110" i="1"/>
  <c r="F111" i="1"/>
  <c r="V110" i="1"/>
  <c r="E111" i="1"/>
  <c r="J111" i="1"/>
  <c r="K111" i="1"/>
  <c r="X110" i="1"/>
  <c r="G111" i="1"/>
  <c r="L111" i="1"/>
  <c r="M111" i="1"/>
  <c r="O111" i="1"/>
  <c r="P111" i="1"/>
  <c r="Q111" i="1"/>
  <c r="R111" i="1"/>
  <c r="U111" i="1"/>
  <c r="D112" i="1"/>
  <c r="Y111" i="1"/>
  <c r="H112" i="1"/>
  <c r="W111" i="1"/>
  <c r="F112" i="1"/>
  <c r="V111" i="1"/>
  <c r="E112" i="1"/>
  <c r="J112" i="1"/>
  <c r="K112" i="1"/>
  <c r="X111" i="1"/>
  <c r="G112" i="1"/>
  <c r="L112" i="1"/>
  <c r="M112" i="1"/>
  <c r="O112" i="1"/>
  <c r="P112" i="1"/>
  <c r="Q112" i="1"/>
  <c r="R112" i="1"/>
  <c r="U112" i="1"/>
  <c r="D113" i="1"/>
  <c r="Y112" i="1"/>
  <c r="H113" i="1"/>
  <c r="W112" i="1"/>
  <c r="F113" i="1"/>
  <c r="V112" i="1"/>
  <c r="E113" i="1"/>
  <c r="J113" i="1"/>
  <c r="K113" i="1"/>
  <c r="X112" i="1"/>
  <c r="G113" i="1"/>
  <c r="L113" i="1"/>
  <c r="M113" i="1"/>
  <c r="O113" i="1"/>
  <c r="P113" i="1"/>
  <c r="Q113" i="1"/>
  <c r="R113" i="1"/>
  <c r="U113" i="1"/>
  <c r="D114" i="1"/>
  <c r="Y113" i="1"/>
  <c r="H114" i="1"/>
  <c r="W113" i="1"/>
  <c r="F114" i="1"/>
  <c r="V113" i="1"/>
  <c r="E114" i="1"/>
  <c r="J114" i="1"/>
  <c r="K114" i="1"/>
  <c r="X113" i="1"/>
  <c r="G114" i="1"/>
  <c r="L114" i="1"/>
  <c r="M114" i="1"/>
  <c r="O114" i="1"/>
  <c r="P114" i="1"/>
  <c r="Q114" i="1"/>
  <c r="R114" i="1"/>
  <c r="U114" i="1"/>
  <c r="D115" i="1"/>
  <c r="Y114" i="1"/>
  <c r="H115" i="1"/>
  <c r="W114" i="1"/>
  <c r="F115" i="1"/>
  <c r="V114" i="1"/>
  <c r="E115" i="1"/>
  <c r="J115" i="1"/>
  <c r="K115" i="1"/>
  <c r="X114" i="1"/>
  <c r="G115" i="1"/>
  <c r="L115" i="1"/>
  <c r="M115" i="1"/>
  <c r="O115" i="1"/>
  <c r="P115" i="1"/>
  <c r="Q115" i="1"/>
  <c r="R115" i="1"/>
  <c r="U115" i="1"/>
  <c r="D116" i="1"/>
  <c r="Y115" i="1"/>
  <c r="H116" i="1"/>
  <c r="W115" i="1"/>
  <c r="F116" i="1"/>
  <c r="V115" i="1"/>
  <c r="E116" i="1"/>
  <c r="J116" i="1"/>
  <c r="K116" i="1"/>
  <c r="X115" i="1"/>
  <c r="G116" i="1"/>
  <c r="L116" i="1"/>
  <c r="M116" i="1"/>
  <c r="O116" i="1"/>
  <c r="P116" i="1"/>
  <c r="Q116" i="1"/>
  <c r="R116" i="1"/>
  <c r="U116" i="1"/>
  <c r="D117" i="1"/>
  <c r="Y116" i="1"/>
  <c r="H117" i="1"/>
  <c r="W116" i="1"/>
  <c r="F117" i="1"/>
  <c r="V116" i="1"/>
  <c r="E117" i="1"/>
  <c r="J117" i="1"/>
  <c r="K117" i="1"/>
  <c r="X116" i="1"/>
  <c r="G117" i="1"/>
  <c r="L117" i="1"/>
  <c r="M117" i="1"/>
  <c r="O117" i="1"/>
  <c r="P117" i="1"/>
  <c r="Q117" i="1"/>
  <c r="R117" i="1"/>
  <c r="U117" i="1"/>
  <c r="D118" i="1"/>
  <c r="Y117" i="1"/>
  <c r="H118" i="1"/>
  <c r="W117" i="1"/>
  <c r="F118" i="1"/>
  <c r="V117" i="1"/>
  <c r="E118" i="1"/>
  <c r="J118" i="1"/>
  <c r="K118" i="1"/>
  <c r="X117" i="1"/>
  <c r="G118" i="1"/>
  <c r="L118" i="1"/>
  <c r="M118" i="1"/>
  <c r="O118" i="1"/>
  <c r="P118" i="1"/>
  <c r="Q118" i="1"/>
  <c r="R118" i="1"/>
  <c r="U118" i="1"/>
  <c r="D119" i="1"/>
  <c r="Y118" i="1"/>
  <c r="H119" i="1"/>
  <c r="W118" i="1"/>
  <c r="F119" i="1"/>
  <c r="V118" i="1"/>
  <c r="E119" i="1"/>
  <c r="J119" i="1"/>
  <c r="K119" i="1"/>
  <c r="X118" i="1"/>
  <c r="G119" i="1"/>
  <c r="L119" i="1"/>
  <c r="M119" i="1"/>
  <c r="O119" i="1"/>
  <c r="P119" i="1"/>
  <c r="Q119" i="1"/>
  <c r="R119" i="1"/>
  <c r="U119" i="1"/>
  <c r="D120" i="1"/>
  <c r="Y119" i="1"/>
  <c r="H120" i="1"/>
  <c r="W119" i="1"/>
  <c r="F120" i="1"/>
  <c r="V119" i="1"/>
  <c r="E120" i="1"/>
  <c r="J120" i="1"/>
  <c r="K120" i="1"/>
  <c r="X119" i="1"/>
  <c r="G120" i="1"/>
  <c r="L120" i="1"/>
  <c r="M120" i="1"/>
  <c r="O120" i="1"/>
  <c r="P120" i="1"/>
  <c r="Q120" i="1"/>
  <c r="R120" i="1"/>
  <c r="U120" i="1"/>
  <c r="D121" i="1"/>
  <c r="Y120" i="1"/>
  <c r="H121" i="1"/>
  <c r="W120" i="1"/>
  <c r="F121" i="1"/>
  <c r="V120" i="1"/>
  <c r="E121" i="1"/>
  <c r="J121" i="1"/>
  <c r="K121" i="1"/>
  <c r="X120" i="1"/>
  <c r="G121" i="1"/>
  <c r="L121" i="1"/>
  <c r="M121" i="1"/>
  <c r="O121" i="1"/>
  <c r="P121" i="1"/>
  <c r="Q121" i="1"/>
  <c r="R121" i="1"/>
  <c r="U121" i="1"/>
  <c r="D122" i="1"/>
  <c r="Y121" i="1"/>
  <c r="H122" i="1"/>
  <c r="W121" i="1"/>
  <c r="F122" i="1"/>
  <c r="V121" i="1"/>
  <c r="E122" i="1"/>
  <c r="J122" i="1"/>
  <c r="K122" i="1"/>
  <c r="X121" i="1"/>
  <c r="G122" i="1"/>
  <c r="L122" i="1"/>
  <c r="M122" i="1"/>
  <c r="O122" i="1"/>
  <c r="P122" i="1"/>
  <c r="Q122" i="1"/>
  <c r="R122" i="1"/>
  <c r="U122" i="1"/>
  <c r="D123" i="1"/>
  <c r="V122" i="1"/>
  <c r="E123" i="1"/>
  <c r="W122" i="1"/>
  <c r="F123" i="1"/>
  <c r="X122" i="1"/>
  <c r="G123" i="1"/>
  <c r="Y122" i="1"/>
  <c r="H123" i="1"/>
  <c r="I123" i="1"/>
  <c r="I26" i="1"/>
  <c r="Z23" i="1"/>
  <c r="N26" i="1"/>
  <c r="Z26" i="1"/>
  <c r="C27" i="1"/>
  <c r="I27" i="1"/>
  <c r="N27" i="1"/>
  <c r="Z27" i="1"/>
  <c r="C28" i="1"/>
  <c r="I28" i="1"/>
  <c r="N28" i="1"/>
  <c r="Z28" i="1"/>
  <c r="C29" i="1"/>
  <c r="I29" i="1"/>
  <c r="N29" i="1"/>
  <c r="Z29" i="1"/>
  <c r="C30" i="1"/>
  <c r="I30" i="1"/>
  <c r="N30" i="1"/>
  <c r="Z30" i="1"/>
  <c r="C31" i="1"/>
  <c r="I31" i="1"/>
  <c r="N31" i="1"/>
  <c r="Z31" i="1"/>
  <c r="C32" i="1"/>
  <c r="I32" i="1"/>
  <c r="N32" i="1"/>
  <c r="Z32" i="1"/>
  <c r="C33" i="1"/>
  <c r="I33" i="1"/>
  <c r="N33" i="1"/>
  <c r="Z33" i="1"/>
  <c r="C34" i="1"/>
  <c r="I34" i="1"/>
  <c r="N34" i="1"/>
  <c r="Z34" i="1"/>
  <c r="C35" i="1"/>
  <c r="I35" i="1"/>
  <c r="N35" i="1"/>
  <c r="Z35" i="1"/>
  <c r="C36" i="1"/>
  <c r="I36" i="1"/>
  <c r="N36" i="1"/>
  <c r="Z36" i="1"/>
  <c r="C37" i="1"/>
  <c r="I37" i="1"/>
  <c r="N37" i="1"/>
  <c r="Z37" i="1"/>
  <c r="C38" i="1"/>
  <c r="I38" i="1"/>
  <c r="N38" i="1"/>
  <c r="Z38" i="1"/>
  <c r="C39" i="1"/>
  <c r="I39" i="1"/>
  <c r="N39" i="1"/>
  <c r="Z39" i="1"/>
  <c r="C40" i="1"/>
  <c r="I40" i="1"/>
  <c r="N40" i="1"/>
  <c r="Z40" i="1"/>
  <c r="C41" i="1"/>
  <c r="I41" i="1"/>
  <c r="N41" i="1"/>
  <c r="Z41" i="1"/>
  <c r="C42" i="1"/>
  <c r="I42" i="1"/>
  <c r="N42" i="1"/>
  <c r="Z42" i="1"/>
  <c r="C43" i="1"/>
  <c r="I43" i="1"/>
  <c r="N43" i="1"/>
  <c r="Z43" i="1"/>
  <c r="C44" i="1"/>
  <c r="I44" i="1"/>
  <c r="N44" i="1"/>
  <c r="Z44" i="1"/>
  <c r="C45" i="1"/>
  <c r="I45" i="1"/>
  <c r="N45" i="1"/>
  <c r="Z45" i="1"/>
  <c r="C46" i="1"/>
  <c r="I46" i="1"/>
  <c r="N46" i="1"/>
  <c r="Z46" i="1"/>
  <c r="C47" i="1"/>
  <c r="I47" i="1"/>
  <c r="N47" i="1"/>
  <c r="Z47" i="1"/>
  <c r="C48" i="1"/>
  <c r="I48" i="1"/>
  <c r="N48" i="1"/>
  <c r="Z48" i="1"/>
  <c r="C49" i="1"/>
  <c r="I49" i="1"/>
  <c r="N49" i="1"/>
  <c r="Z49" i="1"/>
  <c r="C50" i="1"/>
  <c r="I50" i="1"/>
  <c r="N50" i="1"/>
  <c r="Z50" i="1"/>
  <c r="C51" i="1"/>
  <c r="I51" i="1"/>
  <c r="N51" i="1"/>
  <c r="Z51" i="1"/>
  <c r="C52" i="1"/>
  <c r="I52" i="1"/>
  <c r="N52" i="1"/>
  <c r="Z52" i="1"/>
  <c r="C53" i="1"/>
  <c r="I53" i="1"/>
  <c r="N53" i="1"/>
  <c r="Z53" i="1"/>
  <c r="C54" i="1"/>
  <c r="I54" i="1"/>
  <c r="N54" i="1"/>
  <c r="Z54" i="1"/>
  <c r="C55" i="1"/>
  <c r="I55" i="1"/>
  <c r="N55" i="1"/>
  <c r="Z55" i="1"/>
  <c r="C56" i="1"/>
  <c r="I56" i="1"/>
  <c r="N56" i="1"/>
  <c r="Z56" i="1"/>
  <c r="C57" i="1"/>
  <c r="I57" i="1"/>
  <c r="N57" i="1"/>
  <c r="Z57" i="1"/>
  <c r="C58" i="1"/>
  <c r="I58" i="1"/>
  <c r="N58" i="1"/>
  <c r="Z58" i="1"/>
  <c r="C59" i="1"/>
  <c r="I59" i="1"/>
  <c r="N59" i="1"/>
  <c r="Z59" i="1"/>
  <c r="C60" i="1"/>
  <c r="I60" i="1"/>
  <c r="N60" i="1"/>
  <c r="Z60" i="1"/>
  <c r="C61" i="1"/>
  <c r="I61" i="1"/>
  <c r="N61" i="1"/>
  <c r="Z61" i="1"/>
  <c r="C62" i="1"/>
  <c r="I62" i="1"/>
  <c r="N62" i="1"/>
  <c r="Z62" i="1"/>
  <c r="C63" i="1"/>
  <c r="I63" i="1"/>
  <c r="N63" i="1"/>
  <c r="Z63" i="1"/>
  <c r="C64" i="1"/>
  <c r="I64" i="1"/>
  <c r="N64" i="1"/>
  <c r="Z64" i="1"/>
  <c r="C65" i="1"/>
  <c r="I65" i="1"/>
  <c r="N65" i="1"/>
  <c r="Z65" i="1"/>
  <c r="C66" i="1"/>
  <c r="I66" i="1"/>
  <c r="N66" i="1"/>
  <c r="Z66" i="1"/>
  <c r="C67" i="1"/>
  <c r="I67" i="1"/>
  <c r="N67" i="1"/>
  <c r="Z67" i="1"/>
  <c r="C68" i="1"/>
  <c r="I68" i="1"/>
  <c r="N68" i="1"/>
  <c r="Z68" i="1"/>
  <c r="C69" i="1"/>
  <c r="I69" i="1"/>
  <c r="N69" i="1"/>
  <c r="Z69" i="1"/>
  <c r="C70" i="1"/>
  <c r="I70" i="1"/>
  <c r="N70" i="1"/>
  <c r="Z70" i="1"/>
  <c r="C71" i="1"/>
  <c r="I71" i="1"/>
  <c r="N71" i="1"/>
  <c r="Z71" i="1"/>
  <c r="C72" i="1"/>
  <c r="I72" i="1"/>
  <c r="N72" i="1"/>
  <c r="Z72" i="1"/>
  <c r="C73" i="1"/>
  <c r="I73" i="1"/>
  <c r="N73" i="1"/>
  <c r="Z73" i="1"/>
  <c r="C74" i="1"/>
  <c r="I74" i="1"/>
  <c r="N74" i="1"/>
  <c r="Z74" i="1"/>
  <c r="C75" i="1"/>
  <c r="I75" i="1"/>
  <c r="N75" i="1"/>
  <c r="Z75" i="1"/>
  <c r="C76" i="1"/>
  <c r="I76" i="1"/>
  <c r="N76" i="1"/>
  <c r="Z76" i="1"/>
  <c r="C77" i="1"/>
  <c r="I77" i="1"/>
  <c r="N77" i="1"/>
  <c r="Z77" i="1"/>
  <c r="C78" i="1"/>
  <c r="I78" i="1"/>
  <c r="N78" i="1"/>
  <c r="Z78" i="1"/>
  <c r="C79" i="1"/>
  <c r="I79" i="1"/>
  <c r="N79" i="1"/>
  <c r="Z79" i="1"/>
  <c r="C80" i="1"/>
  <c r="I80" i="1"/>
  <c r="N80" i="1"/>
  <c r="Z80" i="1"/>
  <c r="C81" i="1"/>
  <c r="I81" i="1"/>
  <c r="N81" i="1"/>
  <c r="Z81" i="1"/>
  <c r="C82" i="1"/>
  <c r="I82" i="1"/>
  <c r="N82" i="1"/>
  <c r="Z82" i="1"/>
  <c r="C83" i="1"/>
  <c r="I83" i="1"/>
  <c r="N83" i="1"/>
  <c r="Z83" i="1"/>
  <c r="C84" i="1"/>
  <c r="I84" i="1"/>
  <c r="N84" i="1"/>
  <c r="Z84" i="1"/>
  <c r="C85" i="1"/>
  <c r="I85" i="1"/>
  <c r="N85" i="1"/>
  <c r="Z85" i="1"/>
  <c r="C86" i="1"/>
  <c r="I86" i="1"/>
  <c r="N86" i="1"/>
  <c r="Z86" i="1"/>
  <c r="C87" i="1"/>
  <c r="I87" i="1"/>
  <c r="N87" i="1"/>
  <c r="Z87" i="1"/>
  <c r="C88" i="1"/>
  <c r="I88" i="1"/>
  <c r="N88" i="1"/>
  <c r="Z88" i="1"/>
  <c r="C89" i="1"/>
  <c r="I89" i="1"/>
  <c r="N89" i="1"/>
  <c r="Z89" i="1"/>
  <c r="C90" i="1"/>
  <c r="I90" i="1"/>
  <c r="N90" i="1"/>
  <c r="Z90" i="1"/>
  <c r="C91" i="1"/>
  <c r="I91" i="1"/>
  <c r="N91" i="1"/>
  <c r="Z91" i="1"/>
  <c r="C92" i="1"/>
  <c r="I92" i="1"/>
  <c r="N92" i="1"/>
  <c r="Z92" i="1"/>
  <c r="C93" i="1"/>
  <c r="I93" i="1"/>
  <c r="N93" i="1"/>
  <c r="Z93" i="1"/>
  <c r="C94" i="1"/>
  <c r="I94" i="1"/>
  <c r="N94" i="1"/>
  <c r="Z94" i="1"/>
  <c r="C95" i="1"/>
  <c r="I95" i="1"/>
  <c r="N95" i="1"/>
  <c r="Z95" i="1"/>
  <c r="C96" i="1"/>
  <c r="I96" i="1"/>
  <c r="N96" i="1"/>
  <c r="Z96" i="1"/>
  <c r="C97" i="1"/>
  <c r="I97" i="1"/>
  <c r="N97" i="1"/>
  <c r="Z97" i="1"/>
  <c r="C98" i="1"/>
  <c r="I98" i="1"/>
  <c r="N98" i="1"/>
  <c r="Z98" i="1"/>
  <c r="C99" i="1"/>
  <c r="I99" i="1"/>
  <c r="N99" i="1"/>
  <c r="Z99" i="1"/>
  <c r="C100" i="1"/>
  <c r="I100" i="1"/>
  <c r="N100" i="1"/>
  <c r="Z100" i="1"/>
  <c r="C101" i="1"/>
  <c r="I101" i="1"/>
  <c r="N101" i="1"/>
  <c r="Z101" i="1"/>
  <c r="C102" i="1"/>
  <c r="I102" i="1"/>
  <c r="N102" i="1"/>
  <c r="Z102" i="1"/>
  <c r="C103" i="1"/>
  <c r="I103" i="1"/>
  <c r="N103" i="1"/>
  <c r="Z103" i="1"/>
  <c r="C104" i="1"/>
  <c r="I104" i="1"/>
  <c r="N104" i="1"/>
  <c r="Z104" i="1"/>
  <c r="C105" i="1"/>
  <c r="I105" i="1"/>
  <c r="N105" i="1"/>
  <c r="Z105" i="1"/>
  <c r="C106" i="1"/>
  <c r="I106" i="1"/>
  <c r="N106" i="1"/>
  <c r="Z106" i="1"/>
  <c r="C107" i="1"/>
  <c r="I107" i="1"/>
  <c r="N107" i="1"/>
  <c r="Z107" i="1"/>
  <c r="C108" i="1"/>
  <c r="I108" i="1"/>
  <c r="N108" i="1"/>
  <c r="Z108" i="1"/>
  <c r="C109" i="1"/>
  <c r="I109" i="1"/>
  <c r="N109" i="1"/>
  <c r="Z109" i="1"/>
  <c r="C110" i="1"/>
  <c r="I110" i="1"/>
  <c r="N110" i="1"/>
  <c r="Z110" i="1"/>
  <c r="C111" i="1"/>
  <c r="I111" i="1"/>
  <c r="N111" i="1"/>
  <c r="Z111" i="1"/>
  <c r="C112" i="1"/>
  <c r="I112" i="1"/>
  <c r="N112" i="1"/>
  <c r="Z112" i="1"/>
  <c r="C113" i="1"/>
  <c r="I113" i="1"/>
  <c r="N113" i="1"/>
  <c r="Z113" i="1"/>
  <c r="C114" i="1"/>
  <c r="I114" i="1"/>
  <c r="N114" i="1"/>
  <c r="Z114" i="1"/>
  <c r="C115" i="1"/>
  <c r="I115" i="1"/>
  <c r="N115" i="1"/>
  <c r="Z115" i="1"/>
  <c r="C116" i="1"/>
  <c r="I116" i="1"/>
  <c r="N116" i="1"/>
  <c r="Z116" i="1"/>
  <c r="C117" i="1"/>
  <c r="I117" i="1"/>
  <c r="N117" i="1"/>
  <c r="Z117" i="1"/>
  <c r="C118" i="1"/>
  <c r="I118" i="1"/>
  <c r="N118" i="1"/>
  <c r="Z118" i="1"/>
  <c r="C119" i="1"/>
  <c r="I119" i="1"/>
  <c r="N119" i="1"/>
  <c r="Z119" i="1"/>
  <c r="C120" i="1"/>
  <c r="I120" i="1"/>
  <c r="N120" i="1"/>
  <c r="Z120" i="1"/>
  <c r="C121" i="1"/>
  <c r="I121" i="1"/>
  <c r="N121" i="1"/>
  <c r="Z121" i="1"/>
  <c r="C122" i="1"/>
  <c r="I122" i="1"/>
  <c r="N122" i="1"/>
  <c r="Z122" i="1"/>
  <c r="C123" i="1"/>
  <c r="J123" i="1"/>
  <c r="K123" i="1"/>
  <c r="L123" i="1"/>
  <c r="M123" i="1"/>
  <c r="N123" i="1"/>
  <c r="O123" i="1"/>
  <c r="P123" i="1"/>
  <c r="Q123" i="1"/>
  <c r="R123" i="1"/>
  <c r="U123" i="1"/>
  <c r="V123" i="1"/>
  <c r="W123" i="1"/>
  <c r="X123" i="1"/>
  <c r="Y123" i="1"/>
  <c r="Z123" i="1"/>
</calcChain>
</file>

<file path=xl/sharedStrings.xml><?xml version="1.0" encoding="utf-8"?>
<sst xmlns="http://schemas.openxmlformats.org/spreadsheetml/2006/main" count="86" uniqueCount="68">
  <si>
    <t>Simulation 4b - time to adapt</t>
  </si>
  <si>
    <t>EQUATIONS - same as for Simulation 3</t>
  </si>
  <si>
    <t>inputs</t>
  </si>
  <si>
    <t>range</t>
  </si>
  <si>
    <t>equations</t>
  </si>
  <si>
    <t>Light</t>
  </si>
  <si>
    <t>0-2000</t>
  </si>
  <si>
    <t>10^-6 mol photons m^-2s^-1</t>
  </si>
  <si>
    <t xml:space="preserve">rate1 = </t>
  </si>
  <si>
    <t>Pmemb*TANH(light/100)</t>
  </si>
  <si>
    <t>NO3</t>
  </si>
  <si>
    <t>0-50</t>
  </si>
  <si>
    <t xml:space="preserve">10^-6 M </t>
  </si>
  <si>
    <t xml:space="preserve">rate2 = </t>
  </si>
  <si>
    <t>MIN(rate1,Penz*1)</t>
  </si>
  <si>
    <t>Pmemb</t>
  </si>
  <si>
    <t>1 to 10</t>
  </si>
  <si>
    <t>fmol/cell</t>
  </si>
  <si>
    <t xml:space="preserve">rate3 = </t>
  </si>
  <si>
    <t>Nassim*3*NO3/(NO3+10)</t>
  </si>
  <si>
    <t>Penz</t>
  </si>
  <si>
    <t>rate4=</t>
  </si>
  <si>
    <t>MIN(0.17*EnzB,0.6*rate2,rate3)</t>
  </si>
  <si>
    <t>Nassim</t>
  </si>
  <si>
    <t>.2 to 2</t>
  </si>
  <si>
    <t>total_biomass =</t>
  </si>
  <si>
    <t>Pmemb+Penz+Nassim+EnzB+structure</t>
  </si>
  <si>
    <t>EnzB</t>
  </si>
  <si>
    <t>4 to 15</t>
  </si>
  <si>
    <t xml:space="preserve">growth_rate = </t>
  </si>
  <si>
    <t>rate4/total_biomass</t>
  </si>
  <si>
    <t>structure</t>
  </si>
  <si>
    <t>set at 4</t>
  </si>
  <si>
    <t>Pmemb =</t>
  </si>
  <si>
    <t xml:space="preserve">Structure </t>
  </si>
  <si>
    <t>fixed</t>
  </si>
  <si>
    <t>rate1</t>
  </si>
  <si>
    <t>Penz =</t>
  </si>
  <si>
    <t>EnzB =</t>
  </si>
  <si>
    <t xml:space="preserve">rate of </t>
  </si>
  <si>
    <t>rate2</t>
  </si>
  <si>
    <t>rate4</t>
  </si>
  <si>
    <t>synthesis</t>
  </si>
  <si>
    <t>rate3</t>
  </si>
  <si>
    <t>Nassim =</t>
  </si>
  <si>
    <t>checks if the component is over the allowable limit</t>
  </si>
  <si>
    <t>dt</t>
  </si>
  <si>
    <t>compares rates to determine what is limiting</t>
  </si>
  <si>
    <t>then splits rate 4 proportionately</t>
  </si>
  <si>
    <t>total growth</t>
  </si>
  <si>
    <t>DEMAND</t>
  </si>
  <si>
    <t>ALLOCATION</t>
  </si>
  <si>
    <t>LIGHT</t>
  </si>
  <si>
    <t>TIME</t>
  </si>
  <si>
    <t>Struct</t>
  </si>
  <si>
    <t>total</t>
  </si>
  <si>
    <t>mu</t>
  </si>
  <si>
    <t>EnzBio</t>
  </si>
  <si>
    <t>new-Pmem</t>
  </si>
  <si>
    <t>new-Penz</t>
  </si>
  <si>
    <t>new-E</t>
  </si>
  <si>
    <t>new-Nass</t>
  </si>
  <si>
    <t>new-struct</t>
  </si>
  <si>
    <t>light/1000</t>
  </si>
  <si>
    <t xml:space="preserve">observe the adatpation response and total productivity </t>
  </si>
  <si>
    <t xml:space="preserve">change light or NO3 in columns A and B to represent a shift </t>
  </si>
  <si>
    <t>compare shifts from low (20) to high (100) light and vice verse</t>
  </si>
  <si>
    <t>which results in higher productivity and why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</si>
</sst>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12" x14ac:knownFonts="1">
    <font>
      <sz val="10"/>
      <name val="Arial"/>
    </font>
    <font>
      <sz val="14"/>
      <name val="Arial"/>
    </font>
    <font>
      <i/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8"/>
      <color indexed="10"/>
      <name val="Arial"/>
    </font>
    <font>
      <sz val="14"/>
      <name val="Arial"/>
    </font>
    <font>
      <b/>
      <sz val="10"/>
      <name val="Arial"/>
    </font>
    <font>
      <sz val="12"/>
      <color indexed="10"/>
      <name val="Arial"/>
    </font>
    <font>
      <b/>
      <sz val="10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1" fillId="0" borderId="0" xfId="0" applyNumberFormat="1" applyFont="1"/>
    <xf numFmtId="2" fontId="1" fillId="0" borderId="10" xfId="0" applyNumberFormat="1" applyFont="1" applyBorder="1"/>
    <xf numFmtId="2" fontId="0" fillId="0" borderId="11" xfId="0" applyNumberFormat="1" applyBorder="1"/>
    <xf numFmtId="2" fontId="2" fillId="0" borderId="0" xfId="0" applyNumberFormat="1" applyFont="1"/>
    <xf numFmtId="2" fontId="0" fillId="0" borderId="1" xfId="0" applyNumberFormat="1" applyBorder="1"/>
    <xf numFmtId="2" fontId="2" fillId="0" borderId="0" xfId="0" applyNumberFormat="1" applyFont="1" applyAlignment="1">
      <alignment horizontal="right"/>
    </xf>
    <xf numFmtId="2" fontId="0" fillId="0" borderId="3" xfId="0" applyNumberFormat="1" applyBorder="1"/>
    <xf numFmtId="2" fontId="0" fillId="0" borderId="0" xfId="0" applyNumberFormat="1" applyBorder="1"/>
    <xf numFmtId="2" fontId="4" fillId="0" borderId="0" xfId="0" applyNumberFormat="1" applyFont="1" applyBorder="1"/>
    <xf numFmtId="2" fontId="5" fillId="0" borderId="0" xfId="0" applyNumberFormat="1" applyFont="1" applyBorder="1"/>
    <xf numFmtId="2" fontId="3" fillId="0" borderId="0" xfId="0" applyNumberFormat="1" applyFont="1" applyBorder="1"/>
    <xf numFmtId="2" fontId="0" fillId="0" borderId="8" xfId="0" applyNumberFormat="1" applyBorder="1"/>
    <xf numFmtId="2" fontId="0" fillId="2" borderId="0" xfId="0" applyNumberFormat="1" applyFill="1"/>
    <xf numFmtId="0" fontId="0" fillId="2" borderId="0" xfId="0" applyFill="1"/>
    <xf numFmtId="0" fontId="8" fillId="0" borderId="12" xfId="0" applyFont="1" applyBorder="1"/>
    <xf numFmtId="2" fontId="8" fillId="0" borderId="12" xfId="0" applyNumberFormat="1" applyFont="1" applyBorder="1"/>
    <xf numFmtId="0" fontId="9" fillId="0" borderId="0" xfId="0" applyFont="1"/>
    <xf numFmtId="2" fontId="9" fillId="0" borderId="0" xfId="0" applyNumberFormat="1" applyFont="1" applyAlignment="1">
      <alignment horizontal="left"/>
    </xf>
    <xf numFmtId="2" fontId="9" fillId="0" borderId="0" xfId="0" applyNumberFormat="1" applyFont="1"/>
    <xf numFmtId="2" fontId="8" fillId="0" borderId="0" xfId="0" applyNumberFormat="1" applyFont="1"/>
    <xf numFmtId="2" fontId="7" fillId="0" borderId="0" xfId="0" applyNumberFormat="1" applyFont="1"/>
    <xf numFmtId="0" fontId="0" fillId="3" borderId="0" xfId="0" applyFill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2" fontId="11" fillId="0" borderId="0" xfId="0" applyNumberFormat="1" applyFont="1"/>
    <xf numFmtId="0" fontId="10" fillId="3" borderId="0" xfId="0" applyFont="1" applyFill="1"/>
    <xf numFmtId="166" fontId="0" fillId="3" borderId="0" xfId="0" applyNumberFormat="1" applyFill="1"/>
    <xf numFmtId="2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8750745059244"/>
          <c:y val="0.03412973549038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041906741312"/>
          <c:y val="0.14675786260865"/>
          <c:w val="0.648438530665287"/>
          <c:h val="0.7406152601413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sim4b!$I$25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sim4b!$I$26:$I$123</c:f>
              <c:numCache>
                <c:formatCode>0.00</c:formatCode>
                <c:ptCount val="98"/>
                <c:pt idx="0">
                  <c:v>20.2</c:v>
                </c:pt>
                <c:pt idx="1">
                  <c:v>20.914</c:v>
                </c:pt>
                <c:pt idx="2">
                  <c:v>21.69736</c:v>
                </c:pt>
                <c:pt idx="3">
                  <c:v>22.55681782857143</c:v>
                </c:pt>
                <c:pt idx="4">
                  <c:v>23.49976584620408</c:v>
                </c:pt>
                <c:pt idx="5">
                  <c:v>24.53431452840677</c:v>
                </c:pt>
                <c:pt idx="6">
                  <c:v>25.66936222545199</c:v>
                </c:pt>
                <c:pt idx="7">
                  <c:v>26.91467169878161</c:v>
                </c:pt>
                <c:pt idx="8">
                  <c:v>28.28095409237754</c:v>
                </c:pt>
                <c:pt idx="9">
                  <c:v>29.77996106135136</c:v>
                </c:pt>
                <c:pt idx="10">
                  <c:v>31.39222633464765</c:v>
                </c:pt>
                <c:pt idx="11">
                  <c:v>33.16111166306415</c:v>
                </c:pt>
                <c:pt idx="12">
                  <c:v>35.1018315662411</c:v>
                </c:pt>
                <c:pt idx="13">
                  <c:v>37.18918363988031</c:v>
                </c:pt>
                <c:pt idx="14">
                  <c:v>39.4793070578159</c:v>
                </c:pt>
                <c:pt idx="15">
                  <c:v>41.99189960777953</c:v>
                </c:pt>
                <c:pt idx="16">
                  <c:v>44.74857257688247</c:v>
                </c:pt>
                <c:pt idx="17">
                  <c:v>47.77303663441257</c:v>
                </c:pt>
                <c:pt idx="18">
                  <c:v>51.02601575406715</c:v>
                </c:pt>
                <c:pt idx="19">
                  <c:v>52.55557981359453</c:v>
                </c:pt>
                <c:pt idx="20">
                  <c:v>56.12456261915841</c:v>
                </c:pt>
                <c:pt idx="21">
                  <c:v>60.04024661154852</c:v>
                </c:pt>
                <c:pt idx="22">
                  <c:v>61.84519047089785</c:v>
                </c:pt>
                <c:pt idx="23">
                  <c:v>66.05672614271298</c:v>
                </c:pt>
                <c:pt idx="24">
                  <c:v>67.597592404313</c:v>
                </c:pt>
                <c:pt idx="25">
                  <c:v>69.26011025463581</c:v>
                </c:pt>
                <c:pt idx="26">
                  <c:v>71.05388410219348</c:v>
                </c:pt>
                <c:pt idx="27">
                  <c:v>72.98927662478025</c:v>
                </c:pt>
                <c:pt idx="28">
                  <c:v>75.0774686349296</c:v>
                </c:pt>
                <c:pt idx="29">
                  <c:v>77.33052367175667</c:v>
                </c:pt>
                <c:pt idx="30">
                  <c:v>79.76145769233498</c:v>
                </c:pt>
                <c:pt idx="31">
                  <c:v>82.3843142652162</c:v>
                </c:pt>
                <c:pt idx="32">
                  <c:v>85.21424570048797</c:v>
                </c:pt>
                <c:pt idx="33">
                  <c:v>88.26760058506027</c:v>
                </c:pt>
                <c:pt idx="34">
                  <c:v>91.56201822887365</c:v>
                </c:pt>
                <c:pt idx="35">
                  <c:v>95.11653056764793</c:v>
                </c:pt>
                <c:pt idx="36">
                  <c:v>98.95167211086579</c:v>
                </c:pt>
                <c:pt idx="37">
                  <c:v>103.0895985701638</c:v>
                </c:pt>
                <c:pt idx="38">
                  <c:v>107.5542148534503</c:v>
                </c:pt>
                <c:pt idx="39">
                  <c:v>112.1748711333846</c:v>
                </c:pt>
                <c:pt idx="40">
                  <c:v>117.1483129034636</c:v>
                </c:pt>
                <c:pt idx="41">
                  <c:v>122.2178329363058</c:v>
                </c:pt>
                <c:pt idx="42">
                  <c:v>127.7554596808722</c:v>
                </c:pt>
                <c:pt idx="43">
                  <c:v>133.3174473740477</c:v>
                </c:pt>
                <c:pt idx="44">
                  <c:v>139.4197424431316</c:v>
                </c:pt>
                <c:pt idx="45">
                  <c:v>145.7892355077065</c:v>
                </c:pt>
                <c:pt idx="46">
                  <c:v>152.2103551597359</c:v>
                </c:pt>
                <c:pt idx="47">
                  <c:v>158.6703134670929</c:v>
                </c:pt>
                <c:pt idx="48">
                  <c:v>165.3654029143164</c:v>
                </c:pt>
                <c:pt idx="49">
                  <c:v>172.7108724792701</c:v>
                </c:pt>
                <c:pt idx="50">
                  <c:v>180.3643196725684</c:v>
                </c:pt>
                <c:pt idx="51">
                  <c:v>188.4233491381177</c:v>
                </c:pt>
                <c:pt idx="52">
                  <c:v>196.9537204284791</c:v>
                </c:pt>
                <c:pt idx="53">
                  <c:v>205.7956270421103</c:v>
                </c:pt>
                <c:pt idx="54">
                  <c:v>214.9994722385007</c:v>
                </c:pt>
                <c:pt idx="55">
                  <c:v>224.7003069231704</c:v>
                </c:pt>
                <c:pt idx="56">
                  <c:v>234.9590320799934</c:v>
                </c:pt>
                <c:pt idx="57">
                  <c:v>245.2949653717646</c:v>
                </c:pt>
                <c:pt idx="58">
                  <c:v>255.9381668543737</c:v>
                </c:pt>
                <c:pt idx="59">
                  <c:v>267.3669405850845</c:v>
                </c:pt>
                <c:pt idx="60">
                  <c:v>279.0440530688612</c:v>
                </c:pt>
                <c:pt idx="61">
                  <c:v>291.7702340322293</c:v>
                </c:pt>
                <c:pt idx="62">
                  <c:v>304.5816945858587</c:v>
                </c:pt>
                <c:pt idx="63">
                  <c:v>318.3126091663807</c:v>
                </c:pt>
                <c:pt idx="64">
                  <c:v>332.3686116023626</c:v>
                </c:pt>
                <c:pt idx="65">
                  <c:v>347.5508089053306</c:v>
                </c:pt>
                <c:pt idx="66">
                  <c:v>362.8413766048144</c:v>
                </c:pt>
                <c:pt idx="67">
                  <c:v>378.2628192774346</c:v>
                </c:pt>
                <c:pt idx="68">
                  <c:v>394.8003125442685</c:v>
                </c:pt>
                <c:pt idx="69">
                  <c:v>411.7198382193719</c:v>
                </c:pt>
                <c:pt idx="70">
                  <c:v>430.0952620644371</c:v>
                </c:pt>
                <c:pt idx="71">
                  <c:v>448.6583988051219</c:v>
                </c:pt>
                <c:pt idx="72">
                  <c:v>469.0248116863302</c:v>
                </c:pt>
                <c:pt idx="73">
                  <c:v>491.3696761045704</c:v>
                </c:pt>
                <c:pt idx="74">
                  <c:v>515.8851844948681</c:v>
                </c:pt>
                <c:pt idx="75">
                  <c:v>542.2529757413216</c:v>
                </c:pt>
                <c:pt idx="76">
                  <c:v>571.182209566002</c:v>
                </c:pt>
                <c:pt idx="77">
                  <c:v>602.2972077241028</c:v>
                </c:pt>
                <c:pt idx="78">
                  <c:v>636.4348057032762</c:v>
                </c:pt>
                <c:pt idx="79">
                  <c:v>673.1516888630982</c:v>
                </c:pt>
                <c:pt idx="80">
                  <c:v>713.435354958446</c:v>
                </c:pt>
                <c:pt idx="81">
                  <c:v>757.6322914744844</c:v>
                </c:pt>
                <c:pt idx="82">
                  <c:v>806.1226446806524</c:v>
                </c:pt>
                <c:pt idx="83">
                  <c:v>859.3234893411338</c:v>
                </c:pt>
                <c:pt idx="84">
                  <c:v>916.5439533759628</c:v>
                </c:pt>
                <c:pt idx="85">
                  <c:v>979.218181353556</c:v>
                </c:pt>
                <c:pt idx="86">
                  <c:v>1041.997204751768</c:v>
                </c:pt>
                <c:pt idx="87">
                  <c:v>1110.874761851521</c:v>
                </c:pt>
                <c:pt idx="88">
                  <c:v>1184.956401043256</c:v>
                </c:pt>
                <c:pt idx="89">
                  <c:v>1263.459696898898</c:v>
                </c:pt>
                <c:pt idx="90">
                  <c:v>1344.737838183543</c:v>
                </c:pt>
                <c:pt idx="91">
                  <c:v>1433.91157033584</c:v>
                </c:pt>
                <c:pt idx="92">
                  <c:v>1530.25847354757</c:v>
                </c:pt>
                <c:pt idx="93">
                  <c:v>1628.094796823233</c:v>
                </c:pt>
                <c:pt idx="94">
                  <c:v>1735.435220074246</c:v>
                </c:pt>
                <c:pt idx="95">
                  <c:v>1853.202998726786</c:v>
                </c:pt>
                <c:pt idx="96">
                  <c:v>1972.470904152719</c:v>
                </c:pt>
                <c:pt idx="97">
                  <c:v>2101.678981302934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742120"/>
        <c:axId val="2122745832"/>
      </c:scatterChart>
      <c:valAx>
        <c:axId val="2122742120"/>
        <c:scaling>
          <c:orientation val="minMax"/>
          <c:max val="10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745832"/>
        <c:crosses val="autoZero"/>
        <c:crossBetween val="midCat"/>
      </c:valAx>
      <c:valAx>
        <c:axId val="2122745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7421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355511912524"/>
          <c:y val="0.488055217512487"/>
          <c:w val="0.132812711100119"/>
          <c:h val="0.0477816296865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44578654631"/>
          <c:y val="0.0682594709807674"/>
          <c:w val="0.561358239100593"/>
          <c:h val="0.757680127886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sim4b!$D$25</c:f>
              <c:strCache>
                <c:ptCount val="1"/>
                <c:pt idx="0">
                  <c:v>Pmemb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sim4b!$D$26:$D$123</c:f>
              <c:numCache>
                <c:formatCode>0.00</c:formatCode>
                <c:ptCount val="98"/>
                <c:pt idx="0">
                  <c:v>5.0</c:v>
                </c:pt>
                <c:pt idx="1">
                  <c:v>5.204</c:v>
                </c:pt>
                <c:pt idx="2">
                  <c:v>5.427817142857142</c:v>
                </c:pt>
                <c:pt idx="3">
                  <c:v>5.673376522448979</c:v>
                </c:pt>
                <c:pt idx="4">
                  <c:v>5.942790241772594</c:v>
                </c:pt>
                <c:pt idx="5">
                  <c:v>6.238375579544789</c:v>
                </c:pt>
                <c:pt idx="6">
                  <c:v>6.562674921557712</c:v>
                </c:pt>
                <c:pt idx="7">
                  <c:v>6.918477628223319</c:v>
                </c:pt>
                <c:pt idx="8">
                  <c:v>6.918477628223319</c:v>
                </c:pt>
                <c:pt idx="9">
                  <c:v>7.251590287995278</c:v>
                </c:pt>
                <c:pt idx="10">
                  <c:v>7.251590287995278</c:v>
                </c:pt>
                <c:pt idx="11">
                  <c:v>7.756986096114277</c:v>
                </c:pt>
                <c:pt idx="12">
                  <c:v>7.756986096114277</c:v>
                </c:pt>
                <c:pt idx="13">
                  <c:v>8.353372402868337</c:v>
                </c:pt>
                <c:pt idx="14">
                  <c:v>8.353372402868337</c:v>
                </c:pt>
                <c:pt idx="15">
                  <c:v>9.071255988572231</c:v>
                </c:pt>
                <c:pt idx="16">
                  <c:v>9.858876836887357</c:v>
                </c:pt>
                <c:pt idx="17">
                  <c:v>9.858876836887357</c:v>
                </c:pt>
                <c:pt idx="18">
                  <c:v>10.78829944250295</c:v>
                </c:pt>
                <c:pt idx="19">
                  <c:v>10.78829944250295</c:v>
                </c:pt>
                <c:pt idx="20">
                  <c:v>11.80800881552121</c:v>
                </c:pt>
                <c:pt idx="21">
                  <c:v>11.80800881552121</c:v>
                </c:pt>
                <c:pt idx="22">
                  <c:v>13.0113047217541</c:v>
                </c:pt>
                <c:pt idx="23">
                  <c:v>13.0113047217541</c:v>
                </c:pt>
                <c:pt idx="24">
                  <c:v>14.03854889615411</c:v>
                </c:pt>
                <c:pt idx="25">
                  <c:v>15.14689412970266</c:v>
                </c:pt>
                <c:pt idx="26">
                  <c:v>16.34274336140778</c:v>
                </c:pt>
                <c:pt idx="27">
                  <c:v>17.63300504313229</c:v>
                </c:pt>
                <c:pt idx="28">
                  <c:v>19.02513304989852</c:v>
                </c:pt>
                <c:pt idx="29">
                  <c:v>20.52716974111657</c:v>
                </c:pt>
                <c:pt idx="30">
                  <c:v>22.14779242150211</c:v>
                </c:pt>
                <c:pt idx="31">
                  <c:v>23.89636347008958</c:v>
                </c:pt>
                <c:pt idx="32">
                  <c:v>25.78298442693744</c:v>
                </c:pt>
                <c:pt idx="33">
                  <c:v>27.81855434998563</c:v>
                </c:pt>
                <c:pt idx="34">
                  <c:v>30.01483277919456</c:v>
                </c:pt>
                <c:pt idx="35">
                  <c:v>32.38450767171074</c:v>
                </c:pt>
                <c:pt idx="36">
                  <c:v>34.94126870052265</c:v>
                </c:pt>
                <c:pt idx="37">
                  <c:v>37.69988634005467</c:v>
                </c:pt>
                <c:pt idx="38">
                  <c:v>40.67629719557898</c:v>
                </c:pt>
                <c:pt idx="39">
                  <c:v>41.99648470413164</c:v>
                </c:pt>
                <c:pt idx="40">
                  <c:v>45.31211255085094</c:v>
                </c:pt>
                <c:pt idx="41">
                  <c:v>46.76054684594872</c:v>
                </c:pt>
                <c:pt idx="42">
                  <c:v>50.45229800899303</c:v>
                </c:pt>
                <c:pt idx="43">
                  <c:v>52.0414373499003</c:v>
                </c:pt>
                <c:pt idx="44">
                  <c:v>53.78495022678142</c:v>
                </c:pt>
                <c:pt idx="45">
                  <c:v>58.03127893649802</c:v>
                </c:pt>
                <c:pt idx="46">
                  <c:v>58.03127893649802</c:v>
                </c:pt>
                <c:pt idx="47">
                  <c:v>60.61526225944081</c:v>
                </c:pt>
                <c:pt idx="48">
                  <c:v>62.52814495864753</c:v>
                </c:pt>
                <c:pt idx="49">
                  <c:v>64.62685054863432</c:v>
                </c:pt>
                <c:pt idx="50">
                  <c:v>69.72914867749981</c:v>
                </c:pt>
                <c:pt idx="51">
                  <c:v>72.0317285247996</c:v>
                </c:pt>
                <c:pt idx="52">
                  <c:v>77.71864271837387</c:v>
                </c:pt>
                <c:pt idx="53">
                  <c:v>77.71864271837387</c:v>
                </c:pt>
                <c:pt idx="54">
                  <c:v>83.85453951596744</c:v>
                </c:pt>
                <c:pt idx="55">
                  <c:v>86.62620656873021</c:v>
                </c:pt>
                <c:pt idx="56">
                  <c:v>93.46535667327893</c:v>
                </c:pt>
                <c:pt idx="57">
                  <c:v>93.46535667327893</c:v>
                </c:pt>
                <c:pt idx="58">
                  <c:v>96.5062713825958</c:v>
                </c:pt>
                <c:pt idx="59">
                  <c:v>104.1254538697363</c:v>
                </c:pt>
                <c:pt idx="60">
                  <c:v>107.461771722244</c:v>
                </c:pt>
                <c:pt idx="61">
                  <c:v>115.9458923644894</c:v>
                </c:pt>
                <c:pt idx="62">
                  <c:v>115.9458923644894</c:v>
                </c:pt>
                <c:pt idx="63">
                  <c:v>125.0998354181707</c:v>
                </c:pt>
                <c:pt idx="64">
                  <c:v>129.1158361141655</c:v>
                </c:pt>
                <c:pt idx="65">
                  <c:v>129.1158361141655</c:v>
                </c:pt>
                <c:pt idx="66">
                  <c:v>139.3095479138214</c:v>
                </c:pt>
                <c:pt idx="67">
                  <c:v>143.7156743917129</c:v>
                </c:pt>
                <c:pt idx="68">
                  <c:v>150.3306716984464</c:v>
                </c:pt>
                <c:pt idx="69">
                  <c:v>155.1648218913331</c:v>
                </c:pt>
                <c:pt idx="70">
                  <c:v>167.41510445471</c:v>
                </c:pt>
                <c:pt idx="71">
                  <c:v>172.7188578091913</c:v>
                </c:pt>
                <c:pt idx="72">
                  <c:v>172.7188578091913</c:v>
                </c:pt>
                <c:pt idx="73">
                  <c:v>172.7188578091913</c:v>
                </c:pt>
                <c:pt idx="74">
                  <c:v>172.7188578091913</c:v>
                </c:pt>
                <c:pt idx="75">
                  <c:v>172.7188578091913</c:v>
                </c:pt>
                <c:pt idx="76">
                  <c:v>172.7188578091913</c:v>
                </c:pt>
                <c:pt idx="77">
                  <c:v>172.7188578091913</c:v>
                </c:pt>
                <c:pt idx="78">
                  <c:v>172.7188578091913</c:v>
                </c:pt>
                <c:pt idx="79">
                  <c:v>183.2093958548547</c:v>
                </c:pt>
                <c:pt idx="80">
                  <c:v>183.2093958548547</c:v>
                </c:pt>
                <c:pt idx="81">
                  <c:v>195.8370920022943</c:v>
                </c:pt>
                <c:pt idx="82">
                  <c:v>209.691478632628</c:v>
                </c:pt>
                <c:pt idx="83">
                  <c:v>209.691478632628</c:v>
                </c:pt>
                <c:pt idx="84">
                  <c:v>226.0401826425791</c:v>
                </c:pt>
                <c:pt idx="85">
                  <c:v>267.823001294308</c:v>
                </c:pt>
                <c:pt idx="86">
                  <c:v>267.823001294308</c:v>
                </c:pt>
                <c:pt idx="87">
                  <c:v>283.1291250942531</c:v>
                </c:pt>
                <c:pt idx="88">
                  <c:v>283.1291250942531</c:v>
                </c:pt>
                <c:pt idx="89">
                  <c:v>335.4646556646811</c:v>
                </c:pt>
                <c:pt idx="90">
                  <c:v>335.4646556646811</c:v>
                </c:pt>
                <c:pt idx="91">
                  <c:v>360.9428648510516</c:v>
                </c:pt>
                <c:pt idx="92">
                  <c:v>399.4816261357434</c:v>
                </c:pt>
                <c:pt idx="93">
                  <c:v>399.4816261357434</c:v>
                </c:pt>
                <c:pt idx="94">
                  <c:v>430.1503184931757</c:v>
                </c:pt>
                <c:pt idx="95">
                  <c:v>430.1503184931757</c:v>
                </c:pt>
                <c:pt idx="96">
                  <c:v>509.6622554437974</c:v>
                </c:pt>
                <c:pt idx="97">
                  <c:v>509.6622554437974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sim4b!$E$25</c:f>
              <c:strCache>
                <c:ptCount val="1"/>
                <c:pt idx="0">
                  <c:v>Penz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sim4b!$E$26:$E$123</c:f>
              <c:numCache>
                <c:formatCode>0.00</c:formatCode>
                <c:ptCount val="98"/>
                <c:pt idx="0">
                  <c:v>5.0</c:v>
                </c:pt>
                <c:pt idx="1">
                  <c:v>5.0</c:v>
                </c:pt>
                <c:pt idx="2">
                  <c:v>5.0</c:v>
                </c:pt>
                <c:pt idx="3">
                  <c:v>5.0</c:v>
                </c:pt>
                <c:pt idx="4">
                  <c:v>5.0</c:v>
                </c:pt>
                <c:pt idx="5">
                  <c:v>5.0</c:v>
                </c:pt>
                <c:pt idx="6">
                  <c:v>5.0</c:v>
                </c:pt>
                <c:pt idx="7">
                  <c:v>5.0</c:v>
                </c:pt>
                <c:pt idx="8">
                  <c:v>5.390366398170264</c:v>
                </c:pt>
                <c:pt idx="9">
                  <c:v>5.390366398170264</c:v>
                </c:pt>
                <c:pt idx="10">
                  <c:v>5.85101361911206</c:v>
                </c:pt>
                <c:pt idx="11">
                  <c:v>5.85101361911206</c:v>
                </c:pt>
                <c:pt idx="12">
                  <c:v>6.282284708706939</c:v>
                </c:pt>
                <c:pt idx="13">
                  <c:v>6.282284708706939</c:v>
                </c:pt>
                <c:pt idx="14">
                  <c:v>6.936605685259966</c:v>
                </c:pt>
                <c:pt idx="15">
                  <c:v>6.936605685259966</c:v>
                </c:pt>
                <c:pt idx="16">
                  <c:v>6.936605685259966</c:v>
                </c:pt>
                <c:pt idx="17">
                  <c:v>7.608708809155542</c:v>
                </c:pt>
                <c:pt idx="18">
                  <c:v>7.608708809155542</c:v>
                </c:pt>
                <c:pt idx="19">
                  <c:v>8.628418182173796</c:v>
                </c:pt>
                <c:pt idx="20">
                  <c:v>8.628418182173796</c:v>
                </c:pt>
                <c:pt idx="21">
                  <c:v>9.498570180482705</c:v>
                </c:pt>
                <c:pt idx="22">
                  <c:v>9.498570180482705</c:v>
                </c:pt>
                <c:pt idx="23">
                  <c:v>10.7018660867156</c:v>
                </c:pt>
                <c:pt idx="24">
                  <c:v>10.7018660867156</c:v>
                </c:pt>
                <c:pt idx="25">
                  <c:v>10.7018660867156</c:v>
                </c:pt>
                <c:pt idx="26">
                  <c:v>10.7018660867156</c:v>
                </c:pt>
                <c:pt idx="27">
                  <c:v>10.7018660867156</c:v>
                </c:pt>
                <c:pt idx="28">
                  <c:v>10.7018660867156</c:v>
                </c:pt>
                <c:pt idx="29">
                  <c:v>10.7018660867156</c:v>
                </c:pt>
                <c:pt idx="30">
                  <c:v>10.7018660867156</c:v>
                </c:pt>
                <c:pt idx="31">
                  <c:v>10.7018660867156</c:v>
                </c:pt>
                <c:pt idx="32">
                  <c:v>10.7018660867156</c:v>
                </c:pt>
                <c:pt idx="33">
                  <c:v>10.7018660867156</c:v>
                </c:pt>
                <c:pt idx="34">
                  <c:v>10.7018660867156</c:v>
                </c:pt>
                <c:pt idx="35">
                  <c:v>10.7018660867156</c:v>
                </c:pt>
                <c:pt idx="36">
                  <c:v>10.7018660867156</c:v>
                </c:pt>
                <c:pt idx="37">
                  <c:v>10.7018660867156</c:v>
                </c:pt>
                <c:pt idx="38">
                  <c:v>10.7018660867156</c:v>
                </c:pt>
                <c:pt idx="39">
                  <c:v>10.7018660867156</c:v>
                </c:pt>
                <c:pt idx="40">
                  <c:v>10.7018660867156</c:v>
                </c:pt>
                <c:pt idx="41">
                  <c:v>10.7018660867156</c:v>
                </c:pt>
                <c:pt idx="42">
                  <c:v>10.7018660867156</c:v>
                </c:pt>
                <c:pt idx="43">
                  <c:v>10.7018660867156</c:v>
                </c:pt>
                <c:pt idx="44">
                  <c:v>10.7018660867156</c:v>
                </c:pt>
                <c:pt idx="45">
                  <c:v>10.7018660867156</c:v>
                </c:pt>
                <c:pt idx="46">
                  <c:v>14.98261252140184</c:v>
                </c:pt>
                <c:pt idx="47">
                  <c:v>14.98261252140184</c:v>
                </c:pt>
                <c:pt idx="48">
                  <c:v>14.98261252140184</c:v>
                </c:pt>
                <c:pt idx="49">
                  <c:v>14.98261252140184</c:v>
                </c:pt>
                <c:pt idx="50">
                  <c:v>14.98261252140184</c:v>
                </c:pt>
                <c:pt idx="51">
                  <c:v>14.98261252140184</c:v>
                </c:pt>
                <c:pt idx="52">
                  <c:v>14.98261252140184</c:v>
                </c:pt>
                <c:pt idx="53">
                  <c:v>17.50887155386791</c:v>
                </c:pt>
                <c:pt idx="54">
                  <c:v>17.50887155386791</c:v>
                </c:pt>
                <c:pt idx="55">
                  <c:v>17.50887155386791</c:v>
                </c:pt>
                <c:pt idx="56">
                  <c:v>17.50887155386791</c:v>
                </c:pt>
                <c:pt idx="57">
                  <c:v>21.64324487057637</c:v>
                </c:pt>
                <c:pt idx="58">
                  <c:v>21.64324487057637</c:v>
                </c:pt>
                <c:pt idx="59">
                  <c:v>21.64324487057637</c:v>
                </c:pt>
                <c:pt idx="60">
                  <c:v>21.64324487057637</c:v>
                </c:pt>
                <c:pt idx="61">
                  <c:v>21.64324487057637</c:v>
                </c:pt>
                <c:pt idx="62">
                  <c:v>25.30366217161334</c:v>
                </c:pt>
                <c:pt idx="63">
                  <c:v>25.30366217161334</c:v>
                </c:pt>
                <c:pt idx="64">
                  <c:v>25.30366217161334</c:v>
                </c:pt>
                <c:pt idx="65">
                  <c:v>35.42512704025867</c:v>
                </c:pt>
                <c:pt idx="66">
                  <c:v>35.42512704025867</c:v>
                </c:pt>
                <c:pt idx="67">
                  <c:v>35.42512704025867</c:v>
                </c:pt>
                <c:pt idx="68">
                  <c:v>35.42512704025867</c:v>
                </c:pt>
                <c:pt idx="69">
                  <c:v>35.42512704025867</c:v>
                </c:pt>
                <c:pt idx="70">
                  <c:v>35.42512704025867</c:v>
                </c:pt>
                <c:pt idx="71">
                  <c:v>35.42512704025867</c:v>
                </c:pt>
                <c:pt idx="72">
                  <c:v>41.24410214917536</c:v>
                </c:pt>
                <c:pt idx="73">
                  <c:v>47.6283491258154</c:v>
                </c:pt>
                <c:pt idx="74">
                  <c:v>53.07623987921489</c:v>
                </c:pt>
                <c:pt idx="75">
                  <c:v>60.60989452105876</c:v>
                </c:pt>
                <c:pt idx="76">
                  <c:v>67.03861314876552</c:v>
                </c:pt>
                <c:pt idx="77">
                  <c:v>75.9286126225086</c:v>
                </c:pt>
                <c:pt idx="78">
                  <c:v>83.51474550676934</c:v>
                </c:pt>
                <c:pt idx="79">
                  <c:v>83.51474550676934</c:v>
                </c:pt>
                <c:pt idx="80">
                  <c:v>95.02436439115438</c:v>
                </c:pt>
                <c:pt idx="81">
                  <c:v>95.02436439115438</c:v>
                </c:pt>
                <c:pt idx="82">
                  <c:v>95.02436439115438</c:v>
                </c:pt>
                <c:pt idx="83">
                  <c:v>106.8467743157058</c:v>
                </c:pt>
                <c:pt idx="84">
                  <c:v>106.8467743157058</c:v>
                </c:pt>
                <c:pt idx="85">
                  <c:v>106.8467743157058</c:v>
                </c:pt>
                <c:pt idx="86">
                  <c:v>124.7836381437665</c:v>
                </c:pt>
                <c:pt idx="87">
                  <c:v>124.7836381437665</c:v>
                </c:pt>
                <c:pt idx="88">
                  <c:v>145.9498207699763</c:v>
                </c:pt>
                <c:pt idx="89">
                  <c:v>145.9498207699763</c:v>
                </c:pt>
                <c:pt idx="90">
                  <c:v>169.1721468513036</c:v>
                </c:pt>
                <c:pt idx="91">
                  <c:v>169.1721468513036</c:v>
                </c:pt>
                <c:pt idx="92">
                  <c:v>169.1721468513036</c:v>
                </c:pt>
                <c:pt idx="93">
                  <c:v>197.1253820729216</c:v>
                </c:pt>
                <c:pt idx="94">
                  <c:v>197.1253820729216</c:v>
                </c:pt>
                <c:pt idx="95">
                  <c:v>230.7733188307902</c:v>
                </c:pt>
                <c:pt idx="96">
                  <c:v>230.7733188307902</c:v>
                </c:pt>
                <c:pt idx="97">
                  <c:v>267.6899123022803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sim4b!$F$25</c:f>
              <c:strCache>
                <c:ptCount val="1"/>
                <c:pt idx="0">
                  <c:v>EnzB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sim4b!$F$26:$F$123</c:f>
              <c:numCache>
                <c:formatCode>0.00</c:formatCode>
                <c:ptCount val="98"/>
                <c:pt idx="0">
                  <c:v>4.2</c:v>
                </c:pt>
                <c:pt idx="1">
                  <c:v>4.608</c:v>
                </c:pt>
                <c:pt idx="2">
                  <c:v>5.055634285714286</c:v>
                </c:pt>
                <c:pt idx="3">
                  <c:v>5.54675304489796</c:v>
                </c:pt>
                <c:pt idx="4">
                  <c:v>6.08558048354519</c:v>
                </c:pt>
                <c:pt idx="5">
                  <c:v>6.67675115908958</c:v>
                </c:pt>
                <c:pt idx="6">
                  <c:v>7.325349843115425</c:v>
                </c:pt>
                <c:pt idx="7">
                  <c:v>8.036955256446637</c:v>
                </c:pt>
                <c:pt idx="8">
                  <c:v>8.817688052787167</c:v>
                </c:pt>
                <c:pt idx="9">
                  <c:v>9.483913372331086</c:v>
                </c:pt>
                <c:pt idx="10">
                  <c:v>10.40520781421468</c:v>
                </c:pt>
                <c:pt idx="11">
                  <c:v>11.41599943045267</c:v>
                </c:pt>
                <c:pt idx="12">
                  <c:v>12.27854160964243</c:v>
                </c:pt>
                <c:pt idx="13">
                  <c:v>13.47131422315055</c:v>
                </c:pt>
                <c:pt idx="14">
                  <c:v>14.77995617625661</c:v>
                </c:pt>
                <c:pt idx="15">
                  <c:v>16.21572334766439</c:v>
                </c:pt>
                <c:pt idx="16">
                  <c:v>17.79096504429465</c:v>
                </c:pt>
                <c:pt idx="17">
                  <c:v>19.1351712920858</c:v>
                </c:pt>
                <c:pt idx="18">
                  <c:v>20.99401650331699</c:v>
                </c:pt>
                <c:pt idx="19">
                  <c:v>20.99401650331699</c:v>
                </c:pt>
                <c:pt idx="20">
                  <c:v>23.0334352493535</c:v>
                </c:pt>
                <c:pt idx="21">
                  <c:v>24.77373924597132</c:v>
                </c:pt>
                <c:pt idx="22">
                  <c:v>24.77373924597132</c:v>
                </c:pt>
                <c:pt idx="23">
                  <c:v>27.1803310584371</c:v>
                </c:pt>
                <c:pt idx="24">
                  <c:v>27.1803310584371</c:v>
                </c:pt>
                <c:pt idx="25">
                  <c:v>27.1803310584371</c:v>
                </c:pt>
                <c:pt idx="26">
                  <c:v>27.1803310584371</c:v>
                </c:pt>
                <c:pt idx="27">
                  <c:v>27.1803310584371</c:v>
                </c:pt>
                <c:pt idx="28">
                  <c:v>27.1803310584371</c:v>
                </c:pt>
                <c:pt idx="29">
                  <c:v>27.1803310584371</c:v>
                </c:pt>
                <c:pt idx="30">
                  <c:v>27.1803310584371</c:v>
                </c:pt>
                <c:pt idx="31">
                  <c:v>27.1803310584371</c:v>
                </c:pt>
                <c:pt idx="32">
                  <c:v>27.1803310584371</c:v>
                </c:pt>
                <c:pt idx="33">
                  <c:v>27.1803310584371</c:v>
                </c:pt>
                <c:pt idx="34">
                  <c:v>27.1803310584371</c:v>
                </c:pt>
                <c:pt idx="35">
                  <c:v>27.1803310584371</c:v>
                </c:pt>
                <c:pt idx="36">
                  <c:v>27.1803310584371</c:v>
                </c:pt>
                <c:pt idx="37">
                  <c:v>27.1803310584371</c:v>
                </c:pt>
                <c:pt idx="38">
                  <c:v>27.1803310584371</c:v>
                </c:pt>
                <c:pt idx="39">
                  <c:v>29.82070607554242</c:v>
                </c:pt>
                <c:pt idx="40">
                  <c:v>29.82070607554242</c:v>
                </c:pt>
                <c:pt idx="41">
                  <c:v>32.71757466573797</c:v>
                </c:pt>
                <c:pt idx="42">
                  <c:v>32.71757466573797</c:v>
                </c:pt>
                <c:pt idx="43">
                  <c:v>35.89585334755252</c:v>
                </c:pt>
                <c:pt idx="44">
                  <c:v>39.38287910131476</c:v>
                </c:pt>
                <c:pt idx="45">
                  <c:v>39.38287910131476</c:v>
                </c:pt>
                <c:pt idx="46">
                  <c:v>39.38287910131476</c:v>
                </c:pt>
                <c:pt idx="47">
                  <c:v>39.38287910131476</c:v>
                </c:pt>
                <c:pt idx="48">
                  <c:v>43.20864449972819</c:v>
                </c:pt>
                <c:pt idx="49">
                  <c:v>47.4060556797018</c:v>
                </c:pt>
                <c:pt idx="50">
                  <c:v>47.4060556797018</c:v>
                </c:pt>
                <c:pt idx="51">
                  <c:v>52.0112153743014</c:v>
                </c:pt>
                <c:pt idx="52">
                  <c:v>52.0112153743014</c:v>
                </c:pt>
                <c:pt idx="53">
                  <c:v>57.06373343923353</c:v>
                </c:pt>
                <c:pt idx="54">
                  <c:v>57.06373343923353</c:v>
                </c:pt>
                <c:pt idx="55">
                  <c:v>62.60706754475908</c:v>
                </c:pt>
                <c:pt idx="56">
                  <c:v>62.60706754475908</c:v>
                </c:pt>
                <c:pt idx="57">
                  <c:v>62.60706754475908</c:v>
                </c:pt>
                <c:pt idx="58">
                  <c:v>68.68889696339282</c:v>
                </c:pt>
                <c:pt idx="59">
                  <c:v>68.68889696339282</c:v>
                </c:pt>
                <c:pt idx="60">
                  <c:v>75.36153266840813</c:v>
                </c:pt>
                <c:pt idx="61">
                  <c:v>75.36153266840813</c:v>
                </c:pt>
                <c:pt idx="62">
                  <c:v>82.68236727048206</c:v>
                </c:pt>
                <c:pt idx="63">
                  <c:v>82.68236727048206</c:v>
                </c:pt>
                <c:pt idx="64">
                  <c:v>90.71436866247174</c:v>
                </c:pt>
                <c:pt idx="65">
                  <c:v>90.71436866247174</c:v>
                </c:pt>
                <c:pt idx="66">
                  <c:v>90.71436866247174</c:v>
                </c:pt>
                <c:pt idx="67">
                  <c:v>99.52662161825471</c:v>
                </c:pt>
                <c:pt idx="68">
                  <c:v>99.52662161825471</c:v>
                </c:pt>
                <c:pt idx="69">
                  <c:v>109.194922004028</c:v>
                </c:pt>
                <c:pt idx="70">
                  <c:v>109.194922004028</c:v>
                </c:pt>
                <c:pt idx="71">
                  <c:v>119.8024287129907</c:v>
                </c:pt>
                <c:pt idx="72">
                  <c:v>131.4403789308241</c:v>
                </c:pt>
                <c:pt idx="73">
                  <c:v>144.2088728841042</c:v>
                </c:pt>
                <c:pt idx="74">
                  <c:v>155.1046543909032</c:v>
                </c:pt>
                <c:pt idx="75">
                  <c:v>170.1719636745909</c:v>
                </c:pt>
                <c:pt idx="76">
                  <c:v>183.0294009300044</c:v>
                </c:pt>
                <c:pt idx="77">
                  <c:v>200.8093998774906</c:v>
                </c:pt>
                <c:pt idx="78">
                  <c:v>215.9816656460121</c:v>
                </c:pt>
                <c:pt idx="79">
                  <c:v>236.962741737339</c:v>
                </c:pt>
                <c:pt idx="80">
                  <c:v>259.981979506109</c:v>
                </c:pt>
                <c:pt idx="81">
                  <c:v>285.2373718009882</c:v>
                </c:pt>
                <c:pt idx="82">
                  <c:v>312.9461450616557</c:v>
                </c:pt>
                <c:pt idx="83">
                  <c:v>336.5909649107585</c:v>
                </c:pt>
                <c:pt idx="84">
                  <c:v>369.2883729306608</c:v>
                </c:pt>
                <c:pt idx="85">
                  <c:v>369.2883729306608</c:v>
                </c:pt>
                <c:pt idx="86">
                  <c:v>405.1621005867821</c:v>
                </c:pt>
                <c:pt idx="87">
                  <c:v>435.7743481866723</c:v>
                </c:pt>
                <c:pt idx="88">
                  <c:v>478.1067134390919</c:v>
                </c:pt>
                <c:pt idx="89">
                  <c:v>478.1067134390919</c:v>
                </c:pt>
                <c:pt idx="90">
                  <c:v>524.5513656017466</c:v>
                </c:pt>
                <c:pt idx="91">
                  <c:v>575.5077839744877</c:v>
                </c:pt>
                <c:pt idx="92">
                  <c:v>575.5077839744877</c:v>
                </c:pt>
                <c:pt idx="93">
                  <c:v>631.4142544177238</c:v>
                </c:pt>
                <c:pt idx="94">
                  <c:v>692.7516391325884</c:v>
                </c:pt>
                <c:pt idx="95">
                  <c:v>760.0475126483256</c:v>
                </c:pt>
                <c:pt idx="96">
                  <c:v>760.0475126483256</c:v>
                </c:pt>
                <c:pt idx="97">
                  <c:v>833.8806995913058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sim4b!$G$25</c:f>
              <c:strCache>
                <c:ptCount val="1"/>
                <c:pt idx="0">
                  <c:v>Nassim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sim4b!$G$26:$G$123</c:f>
              <c:numCache>
                <c:formatCode>0.00</c:formatCode>
                <c:ptCount val="98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2.33311265977196</c:v>
                </c:pt>
                <c:pt idx="10">
                  <c:v>2.33311265977196</c:v>
                </c:pt>
                <c:pt idx="11">
                  <c:v>2.33311265977196</c:v>
                </c:pt>
                <c:pt idx="12">
                  <c:v>2.764383749366838</c:v>
                </c:pt>
                <c:pt idx="13">
                  <c:v>2.764383749366838</c:v>
                </c:pt>
                <c:pt idx="14">
                  <c:v>2.764383749366838</c:v>
                </c:pt>
                <c:pt idx="15">
                  <c:v>2.764383749366838</c:v>
                </c:pt>
                <c:pt idx="16">
                  <c:v>2.764383749366838</c:v>
                </c:pt>
                <c:pt idx="17">
                  <c:v>3.436486873262414</c:v>
                </c:pt>
                <c:pt idx="18">
                  <c:v>3.436486873262414</c:v>
                </c:pt>
                <c:pt idx="19">
                  <c:v>3.436486873262414</c:v>
                </c:pt>
                <c:pt idx="20">
                  <c:v>3.436486873262414</c:v>
                </c:pt>
                <c:pt idx="21">
                  <c:v>4.306638871571324</c:v>
                </c:pt>
                <c:pt idx="22">
                  <c:v>4.306638871571324</c:v>
                </c:pt>
                <c:pt idx="23">
                  <c:v>4.306638871571324</c:v>
                </c:pt>
                <c:pt idx="24">
                  <c:v>4.306638871571324</c:v>
                </c:pt>
                <c:pt idx="25">
                  <c:v>4.306638871571324</c:v>
                </c:pt>
                <c:pt idx="26">
                  <c:v>4.306638871571324</c:v>
                </c:pt>
                <c:pt idx="27">
                  <c:v>4.306638871571324</c:v>
                </c:pt>
                <c:pt idx="28">
                  <c:v>4.306638871571324</c:v>
                </c:pt>
                <c:pt idx="29">
                  <c:v>4.306638871571324</c:v>
                </c:pt>
                <c:pt idx="30">
                  <c:v>4.306638871571324</c:v>
                </c:pt>
                <c:pt idx="31">
                  <c:v>4.306638871571324</c:v>
                </c:pt>
                <c:pt idx="32">
                  <c:v>4.306638871571324</c:v>
                </c:pt>
                <c:pt idx="33">
                  <c:v>4.306638871571324</c:v>
                </c:pt>
                <c:pt idx="34">
                  <c:v>4.306638871571324</c:v>
                </c:pt>
                <c:pt idx="35">
                  <c:v>4.306638871571324</c:v>
                </c:pt>
                <c:pt idx="36">
                  <c:v>4.306638871571324</c:v>
                </c:pt>
                <c:pt idx="37">
                  <c:v>4.306638871571324</c:v>
                </c:pt>
                <c:pt idx="38">
                  <c:v>4.306638871571324</c:v>
                </c:pt>
                <c:pt idx="39">
                  <c:v>4.306638871571324</c:v>
                </c:pt>
                <c:pt idx="40">
                  <c:v>4.306638871571324</c:v>
                </c:pt>
                <c:pt idx="41">
                  <c:v>4.306638871571324</c:v>
                </c:pt>
                <c:pt idx="42">
                  <c:v>4.306638871571324</c:v>
                </c:pt>
                <c:pt idx="43">
                  <c:v>4.306638871571324</c:v>
                </c:pt>
                <c:pt idx="44">
                  <c:v>4.306638871571324</c:v>
                </c:pt>
                <c:pt idx="45">
                  <c:v>4.306638871571324</c:v>
                </c:pt>
                <c:pt idx="46">
                  <c:v>4.306638871571324</c:v>
                </c:pt>
                <c:pt idx="47">
                  <c:v>6.890622194514118</c:v>
                </c:pt>
                <c:pt idx="48">
                  <c:v>6.890622194514118</c:v>
                </c:pt>
                <c:pt idx="49">
                  <c:v>6.890622194514118</c:v>
                </c:pt>
                <c:pt idx="50">
                  <c:v>6.890622194514118</c:v>
                </c:pt>
                <c:pt idx="51">
                  <c:v>6.890622194514118</c:v>
                </c:pt>
                <c:pt idx="52">
                  <c:v>6.890622194514118</c:v>
                </c:pt>
                <c:pt idx="53">
                  <c:v>6.890622194514118</c:v>
                </c:pt>
                <c:pt idx="54">
                  <c:v>6.890622194514118</c:v>
                </c:pt>
                <c:pt idx="55">
                  <c:v>6.890622194514118</c:v>
                </c:pt>
                <c:pt idx="56">
                  <c:v>6.890622194514118</c:v>
                </c:pt>
                <c:pt idx="57">
                  <c:v>11.0249955112226</c:v>
                </c:pt>
                <c:pt idx="58">
                  <c:v>11.0249955112226</c:v>
                </c:pt>
                <c:pt idx="59">
                  <c:v>11.0249955112226</c:v>
                </c:pt>
                <c:pt idx="60">
                  <c:v>11.0249955112226</c:v>
                </c:pt>
                <c:pt idx="61">
                  <c:v>11.0249955112226</c:v>
                </c:pt>
                <c:pt idx="62">
                  <c:v>11.0249955112226</c:v>
                </c:pt>
                <c:pt idx="63">
                  <c:v>11.0249955112226</c:v>
                </c:pt>
                <c:pt idx="64">
                  <c:v>11.0249955112226</c:v>
                </c:pt>
                <c:pt idx="65">
                  <c:v>11.0249955112226</c:v>
                </c:pt>
                <c:pt idx="66">
                  <c:v>11.0249955112226</c:v>
                </c:pt>
                <c:pt idx="67">
                  <c:v>11.0249955112226</c:v>
                </c:pt>
                <c:pt idx="68">
                  <c:v>17.63999281795614</c:v>
                </c:pt>
                <c:pt idx="69">
                  <c:v>17.63999281795614</c:v>
                </c:pt>
                <c:pt idx="70">
                  <c:v>17.63999281795614</c:v>
                </c:pt>
                <c:pt idx="71">
                  <c:v>17.63999281795614</c:v>
                </c:pt>
                <c:pt idx="72">
                  <c:v>17.63999281795614</c:v>
                </c:pt>
                <c:pt idx="73">
                  <c:v>17.63999281795614</c:v>
                </c:pt>
                <c:pt idx="74">
                  <c:v>23.08788357135564</c:v>
                </c:pt>
                <c:pt idx="75">
                  <c:v>23.08788357135564</c:v>
                </c:pt>
                <c:pt idx="76">
                  <c:v>29.5166021990624</c:v>
                </c:pt>
                <c:pt idx="77">
                  <c:v>29.5166021990624</c:v>
                </c:pt>
                <c:pt idx="78">
                  <c:v>37.10273508332316</c:v>
                </c:pt>
                <c:pt idx="79">
                  <c:v>37.10273508332316</c:v>
                </c:pt>
                <c:pt idx="80">
                  <c:v>37.10273508332316</c:v>
                </c:pt>
                <c:pt idx="81">
                  <c:v>37.10273508332316</c:v>
                </c:pt>
                <c:pt idx="82">
                  <c:v>37.10273508332316</c:v>
                </c:pt>
                <c:pt idx="83">
                  <c:v>48.9251450078746</c:v>
                </c:pt>
                <c:pt idx="84">
                  <c:v>48.9251450078746</c:v>
                </c:pt>
                <c:pt idx="85">
                  <c:v>48.9251450078746</c:v>
                </c:pt>
                <c:pt idx="86">
                  <c:v>48.9251450078746</c:v>
                </c:pt>
                <c:pt idx="87">
                  <c:v>64.2312688078197</c:v>
                </c:pt>
                <c:pt idx="88">
                  <c:v>64.2312688078197</c:v>
                </c:pt>
                <c:pt idx="89">
                  <c:v>64.2312688078197</c:v>
                </c:pt>
                <c:pt idx="90">
                  <c:v>64.2312688078197</c:v>
                </c:pt>
                <c:pt idx="91">
                  <c:v>64.2312688078197</c:v>
                </c:pt>
                <c:pt idx="92">
                  <c:v>102.7700300925115</c:v>
                </c:pt>
                <c:pt idx="93">
                  <c:v>102.7700300925115</c:v>
                </c:pt>
                <c:pt idx="94">
                  <c:v>102.7700300925115</c:v>
                </c:pt>
                <c:pt idx="95">
                  <c:v>102.7700300925115</c:v>
                </c:pt>
                <c:pt idx="96">
                  <c:v>102.7700300925115</c:v>
                </c:pt>
                <c:pt idx="97">
                  <c:v>102.7700300925115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sim4b!$H$25</c:f>
              <c:strCache>
                <c:ptCount val="1"/>
                <c:pt idx="0">
                  <c:v>Struct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sim4b!$H$26:$H$123</c:f>
              <c:numCache>
                <c:formatCode>0.00</c:formatCode>
                <c:ptCount val="98"/>
                <c:pt idx="0">
                  <c:v>4.0</c:v>
                </c:pt>
                <c:pt idx="1">
                  <c:v>4.102</c:v>
                </c:pt>
                <c:pt idx="2">
                  <c:v>4.213908571428572</c:v>
                </c:pt>
                <c:pt idx="3">
                  <c:v>4.336688261224491</c:v>
                </c:pt>
                <c:pt idx="4">
                  <c:v>4.471395120886298</c:v>
                </c:pt>
                <c:pt idx="5">
                  <c:v>4.619187789772396</c:v>
                </c:pt>
                <c:pt idx="6">
                  <c:v>4.781337460778857</c:v>
                </c:pt>
                <c:pt idx="7">
                  <c:v>4.95923881411166</c:v>
                </c:pt>
                <c:pt idx="8">
                  <c:v>5.154422013196793</c:v>
                </c:pt>
                <c:pt idx="9">
                  <c:v>5.320978343082773</c:v>
                </c:pt>
                <c:pt idx="10">
                  <c:v>5.55130195355367</c:v>
                </c:pt>
                <c:pt idx="11">
                  <c:v>5.803999857613171</c:v>
                </c:pt>
                <c:pt idx="12">
                  <c:v>6.01963540241061</c:v>
                </c:pt>
                <c:pt idx="13">
                  <c:v>6.317828555787641</c:v>
                </c:pt>
                <c:pt idx="14">
                  <c:v>6.644989044064155</c:v>
                </c:pt>
                <c:pt idx="15">
                  <c:v>7.003930836916101</c:v>
                </c:pt>
                <c:pt idx="16">
                  <c:v>7.397741261073664</c:v>
                </c:pt>
                <c:pt idx="17">
                  <c:v>7.733792823021453</c:v>
                </c:pt>
                <c:pt idx="18">
                  <c:v>8.19850412582925</c:v>
                </c:pt>
                <c:pt idx="19">
                  <c:v>8.708358812338378</c:v>
                </c:pt>
                <c:pt idx="20">
                  <c:v>9.218213498847506</c:v>
                </c:pt>
                <c:pt idx="21">
                  <c:v>9.65328949800196</c:v>
                </c:pt>
                <c:pt idx="22">
                  <c:v>10.25493745111841</c:v>
                </c:pt>
                <c:pt idx="23">
                  <c:v>10.85658540423485</c:v>
                </c:pt>
                <c:pt idx="24">
                  <c:v>11.37020749143486</c:v>
                </c:pt>
                <c:pt idx="25">
                  <c:v>11.92438010820913</c:v>
                </c:pt>
                <c:pt idx="26">
                  <c:v>12.5223047240617</c:v>
                </c:pt>
                <c:pt idx="27">
                  <c:v>13.16743556492395</c:v>
                </c:pt>
                <c:pt idx="28">
                  <c:v>13.86349956830706</c:v>
                </c:pt>
                <c:pt idx="29">
                  <c:v>14.61451791391609</c:v>
                </c:pt>
                <c:pt idx="30">
                  <c:v>15.42482925410886</c:v>
                </c:pt>
                <c:pt idx="31">
                  <c:v>16.29911477840259</c:v>
                </c:pt>
                <c:pt idx="32">
                  <c:v>17.24242525682652</c:v>
                </c:pt>
                <c:pt idx="33">
                  <c:v>18.26021021835061</c:v>
                </c:pt>
                <c:pt idx="34">
                  <c:v>19.35834943295508</c:v>
                </c:pt>
                <c:pt idx="35">
                  <c:v>20.54318687921317</c:v>
                </c:pt>
                <c:pt idx="36">
                  <c:v>21.82156739361912</c:v>
                </c:pt>
                <c:pt idx="37">
                  <c:v>23.20087621338514</c:v>
                </c:pt>
                <c:pt idx="38">
                  <c:v>24.68908164114729</c:v>
                </c:pt>
                <c:pt idx="39">
                  <c:v>25.34917539542362</c:v>
                </c:pt>
                <c:pt idx="40">
                  <c:v>27.00698931878327</c:v>
                </c:pt>
                <c:pt idx="41">
                  <c:v>27.73120646633216</c:v>
                </c:pt>
                <c:pt idx="42">
                  <c:v>29.57708204785431</c:v>
                </c:pt>
                <c:pt idx="43">
                  <c:v>30.37165171830795</c:v>
                </c:pt>
                <c:pt idx="44">
                  <c:v>31.24340815674851</c:v>
                </c:pt>
                <c:pt idx="45">
                  <c:v>33.36657251160681</c:v>
                </c:pt>
                <c:pt idx="46">
                  <c:v>35.50694572894992</c:v>
                </c:pt>
                <c:pt idx="47">
                  <c:v>36.79893739042132</c:v>
                </c:pt>
                <c:pt idx="48">
                  <c:v>37.75537874002468</c:v>
                </c:pt>
                <c:pt idx="49">
                  <c:v>38.80473153501809</c:v>
                </c:pt>
                <c:pt idx="50">
                  <c:v>41.35588059945083</c:v>
                </c:pt>
                <c:pt idx="51">
                  <c:v>42.50717052310072</c:v>
                </c:pt>
                <c:pt idx="52">
                  <c:v>45.35062761988786</c:v>
                </c:pt>
                <c:pt idx="53">
                  <c:v>46.6137571361209</c:v>
                </c:pt>
                <c:pt idx="54">
                  <c:v>49.68170553491768</c:v>
                </c:pt>
                <c:pt idx="55">
                  <c:v>51.06753906129907</c:v>
                </c:pt>
                <c:pt idx="56">
                  <c:v>54.48711411357343</c:v>
                </c:pt>
                <c:pt idx="57">
                  <c:v>56.55430077192766</c:v>
                </c:pt>
                <c:pt idx="58">
                  <c:v>58.0747581265861</c:v>
                </c:pt>
                <c:pt idx="59">
                  <c:v>61.88434937015636</c:v>
                </c:pt>
                <c:pt idx="60">
                  <c:v>63.55250829641019</c:v>
                </c:pt>
                <c:pt idx="61">
                  <c:v>67.79456861753287</c:v>
                </c:pt>
                <c:pt idx="62">
                  <c:v>69.62477726805136</c:v>
                </c:pt>
                <c:pt idx="63">
                  <c:v>74.20174879489203</c:v>
                </c:pt>
                <c:pt idx="64">
                  <c:v>76.20974914288945</c:v>
                </c:pt>
                <c:pt idx="65">
                  <c:v>81.27048157721212</c:v>
                </c:pt>
                <c:pt idx="66">
                  <c:v>86.36733747704005</c:v>
                </c:pt>
                <c:pt idx="67">
                  <c:v>88.5704007159858</c:v>
                </c:pt>
                <c:pt idx="68">
                  <c:v>91.87789936935257</c:v>
                </c:pt>
                <c:pt idx="69">
                  <c:v>94.2949744657959</c:v>
                </c:pt>
                <c:pt idx="70">
                  <c:v>100.4201157474843</c:v>
                </c:pt>
                <c:pt idx="71">
                  <c:v>103.071992424725</c:v>
                </c:pt>
                <c:pt idx="72">
                  <c:v>105.9814799791833</c:v>
                </c:pt>
                <c:pt idx="73">
                  <c:v>109.1736034675034</c:v>
                </c:pt>
                <c:pt idx="74">
                  <c:v>111.8975488442031</c:v>
                </c:pt>
                <c:pt idx="75">
                  <c:v>115.664376165125</c:v>
                </c:pt>
                <c:pt idx="76">
                  <c:v>118.8787354789784</c:v>
                </c:pt>
                <c:pt idx="77">
                  <c:v>123.32373521585</c:v>
                </c:pt>
                <c:pt idx="78">
                  <c:v>127.1168016579803</c:v>
                </c:pt>
                <c:pt idx="79">
                  <c:v>132.3620706808121</c:v>
                </c:pt>
                <c:pt idx="80">
                  <c:v>138.1168801230046</c:v>
                </c:pt>
                <c:pt idx="81">
                  <c:v>144.4307281967244</c:v>
                </c:pt>
                <c:pt idx="82">
                  <c:v>151.3579215118912</c:v>
                </c:pt>
                <c:pt idx="83">
                  <c:v>157.2691264741669</c:v>
                </c:pt>
                <c:pt idx="84">
                  <c:v>165.4434784791425</c:v>
                </c:pt>
                <c:pt idx="85">
                  <c:v>186.334887805007</c:v>
                </c:pt>
                <c:pt idx="86">
                  <c:v>195.3033197190373</c:v>
                </c:pt>
                <c:pt idx="87">
                  <c:v>202.9563816190098</c:v>
                </c:pt>
                <c:pt idx="88">
                  <c:v>213.5394729321147</c:v>
                </c:pt>
                <c:pt idx="89">
                  <c:v>239.7072382173287</c:v>
                </c:pt>
                <c:pt idx="90">
                  <c:v>251.3184012579923</c:v>
                </c:pt>
                <c:pt idx="91">
                  <c:v>264.0575058511776</c:v>
                </c:pt>
                <c:pt idx="92">
                  <c:v>283.3268864935235</c:v>
                </c:pt>
                <c:pt idx="93">
                  <c:v>297.3035041043325</c:v>
                </c:pt>
                <c:pt idx="94">
                  <c:v>312.6378502830486</c:v>
                </c:pt>
                <c:pt idx="95">
                  <c:v>329.461818661983</c:v>
                </c:pt>
                <c:pt idx="96">
                  <c:v>369.2177871372938</c:v>
                </c:pt>
                <c:pt idx="97">
                  <c:v>387.676083873039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03656"/>
        <c:axId val="2122813096"/>
      </c:scatterChart>
      <c:valAx>
        <c:axId val="2122803656"/>
        <c:scaling>
          <c:orientation val="minMax"/>
          <c:max val="1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49086591280474"/>
              <c:y val="0.90102501694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813096"/>
        <c:crosses val="autoZero"/>
        <c:crossBetween val="midCat"/>
      </c:valAx>
      <c:valAx>
        <c:axId val="2122813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components</a:t>
                </a:r>
              </a:p>
            </c:rich>
          </c:tx>
          <c:layout>
            <c:manualLayout>
              <c:xMode val="edge"/>
              <c:yMode val="edge"/>
              <c:x val="0.0365535597553874"/>
              <c:y val="0.3378843813547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8036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400251726436"/>
          <c:y val="0.324232487158645"/>
          <c:w val="0.172323924561112"/>
          <c:h val="0.225256254236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86369192454"/>
          <c:y val="0.0684931793184377"/>
          <c:w val="0.675603438260383"/>
          <c:h val="0.81849349285533"/>
        </c:manualLayout>
      </c:layout>
      <c:scatterChart>
        <c:scatterStyle val="lineMarker"/>
        <c:varyColors val="0"/>
        <c:ser>
          <c:idx val="0"/>
          <c:order val="0"/>
          <c:tx>
            <c:strRef>
              <c:f>sim4b!$N$25</c:f>
              <c:strCache>
                <c:ptCount val="1"/>
                <c:pt idx="0">
                  <c:v>mu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sim4b!$N$26:$N$123</c:f>
              <c:numCache>
                <c:formatCode>0.000</c:formatCode>
                <c:ptCount val="98"/>
                <c:pt idx="0">
                  <c:v>0.0353465346534653</c:v>
                </c:pt>
                <c:pt idx="1">
                  <c:v>0.0374562494023142</c:v>
                </c:pt>
                <c:pt idx="2">
                  <c:v>0.0396111706019271</c:v>
                </c:pt>
                <c:pt idx="3">
                  <c:v>0.0418032377083914</c:v>
                </c:pt>
                <c:pt idx="4">
                  <c:v>0.0440237868314672</c:v>
                </c:pt>
                <c:pt idx="5">
                  <c:v>0.0462636808430505</c:v>
                </c:pt>
                <c:pt idx="6">
                  <c:v>0.0485134559398931</c:v>
                </c:pt>
                <c:pt idx="7">
                  <c:v>0.0507634798182501</c:v>
                </c:pt>
                <c:pt idx="8">
                  <c:v>0.0530041159176394</c:v>
                </c:pt>
                <c:pt idx="9">
                  <c:v>0.0541392673407049</c:v>
                </c:pt>
                <c:pt idx="10">
                  <c:v>0.0563478776420573</c:v>
                </c:pt>
                <c:pt idx="11">
                  <c:v>0.0585239699710847</c:v>
                </c:pt>
                <c:pt idx="12">
                  <c:v>0.0594656170490746</c:v>
                </c:pt>
                <c:pt idx="13">
                  <c:v>0.0615803627235245</c:v>
                </c:pt>
                <c:pt idx="14">
                  <c:v>0.0636432789026421</c:v>
                </c:pt>
                <c:pt idx="15">
                  <c:v>0.0656477319400011</c:v>
                </c:pt>
                <c:pt idx="16">
                  <c:v>0.0675879448966503</c:v>
                </c:pt>
                <c:pt idx="17">
                  <c:v>0.0680923665068289</c:v>
                </c:pt>
                <c:pt idx="18">
                  <c:v>0.0699443754880943</c:v>
                </c:pt>
                <c:pt idx="19">
                  <c:v>0.067908732397634</c:v>
                </c:pt>
                <c:pt idx="20">
                  <c:v>0.0697677417810906</c:v>
                </c:pt>
                <c:pt idx="21">
                  <c:v>0.0701452094136644</c:v>
                </c:pt>
                <c:pt idx="22">
                  <c:v>0.0680980305784153</c:v>
                </c:pt>
                <c:pt idx="23">
                  <c:v>0.0233264097628912</c:v>
                </c:pt>
                <c:pt idx="24">
                  <c:v>0.0245943352594427</c:v>
                </c:pt>
                <c:pt idx="25">
                  <c:v>0.0258990902694615</c:v>
                </c:pt>
                <c:pt idx="26">
                  <c:v>0.027238377564317</c:v>
                </c:pt>
                <c:pt idx="27">
                  <c:v>0.0286095726209786</c:v>
                </c:pt>
                <c:pt idx="28">
                  <c:v>0.0300097363136035</c:v>
                </c:pt>
                <c:pt idx="29">
                  <c:v>0.0314356337595339</c:v>
                </c:pt>
                <c:pt idx="30">
                  <c:v>0.0328837592587436</c:v>
                </c:pt>
                <c:pt idx="31">
                  <c:v>0.0343503670633405</c:v>
                </c:pt>
                <c:pt idx="32">
                  <c:v>0.0358315075076092</c:v>
                </c:pt>
                <c:pt idx="33">
                  <c:v>0.0373230678298395</c:v>
                </c:pt>
                <c:pt idx="34">
                  <c:v>0.0388208168357454</c:v>
                </c:pt>
                <c:pt idx="35">
                  <c:v>0.0403204524001248</c:v>
                </c:pt>
                <c:pt idx="36">
                  <c:v>0.0418176506877205</c:v>
                </c:pt>
                <c:pt idx="37">
                  <c:v>0.0433081159031558</c:v>
                </c:pt>
                <c:pt idx="38">
                  <c:v>0.0429611827507667</c:v>
                </c:pt>
                <c:pt idx="39">
                  <c:v>0.0443365053137895</c:v>
                </c:pt>
                <c:pt idx="40">
                  <c:v>0.0432743750822922</c:v>
                </c:pt>
                <c:pt idx="41">
                  <c:v>0.0453094823523209</c:v>
                </c:pt>
                <c:pt idx="42">
                  <c:v>0.0435362035177915</c:v>
                </c:pt>
                <c:pt idx="43">
                  <c:v>0.0457726665885131</c:v>
                </c:pt>
                <c:pt idx="44">
                  <c:v>0.0456857325437463</c:v>
                </c:pt>
                <c:pt idx="45">
                  <c:v>0.0440438529612149</c:v>
                </c:pt>
                <c:pt idx="46">
                  <c:v>0.0424409909600279</c:v>
                </c:pt>
                <c:pt idx="47">
                  <c:v>0.0421949720834958</c:v>
                </c:pt>
                <c:pt idx="48">
                  <c:v>0.0444196272950747</c:v>
                </c:pt>
                <c:pt idx="49">
                  <c:v>0.0443136386460953</c:v>
                </c:pt>
                <c:pt idx="50">
                  <c:v>0.0446819497347346</c:v>
                </c:pt>
                <c:pt idx="51">
                  <c:v>0.0452723684690929</c:v>
                </c:pt>
                <c:pt idx="52">
                  <c:v>0.0448933211030256</c:v>
                </c:pt>
                <c:pt idx="53">
                  <c:v>0.0447232301710039</c:v>
                </c:pt>
                <c:pt idx="54">
                  <c:v>0.0451202720809867</c:v>
                </c:pt>
                <c:pt idx="55">
                  <c:v>0.0456551452790438</c:v>
                </c:pt>
                <c:pt idx="56">
                  <c:v>0.0439903637679791</c:v>
                </c:pt>
                <c:pt idx="57">
                  <c:v>0.043389400457031</c:v>
                </c:pt>
                <c:pt idx="58">
                  <c:v>0.0446544330264492</c:v>
                </c:pt>
                <c:pt idx="59">
                  <c:v>0.0436744814382194</c:v>
                </c:pt>
                <c:pt idx="60">
                  <c:v>0.0456063507657966</c:v>
                </c:pt>
                <c:pt idx="61">
                  <c:v>0.0439094159009182</c:v>
                </c:pt>
                <c:pt idx="62">
                  <c:v>0.0450812206531059</c:v>
                </c:pt>
                <c:pt idx="63">
                  <c:v>0.0441578562432471</c:v>
                </c:pt>
                <c:pt idx="64">
                  <c:v>0.0456787938842179</c:v>
                </c:pt>
                <c:pt idx="65">
                  <c:v>0.0439952010114549</c:v>
                </c:pt>
                <c:pt idx="66">
                  <c:v>0.0425018855813027</c:v>
                </c:pt>
                <c:pt idx="67">
                  <c:v>0.0437195844371491</c:v>
                </c:pt>
                <c:pt idx="68">
                  <c:v>0.0428559074993289</c:v>
                </c:pt>
                <c:pt idx="69">
                  <c:v>0.0446308925130649</c:v>
                </c:pt>
                <c:pt idx="70">
                  <c:v>0.043160523674645</c:v>
                </c:pt>
                <c:pt idx="71">
                  <c:v>0.0453940301473209</c:v>
                </c:pt>
                <c:pt idx="72">
                  <c:v>0.0476411137779715</c:v>
                </c:pt>
                <c:pt idx="73">
                  <c:v>0.0498921882698363</c:v>
                </c:pt>
                <c:pt idx="74">
                  <c:v>0.0511117435409038</c:v>
                </c:pt>
                <c:pt idx="75">
                  <c:v>0.053350069282941</c:v>
                </c:pt>
                <c:pt idx="76">
                  <c:v>0.0544747326457221</c:v>
                </c:pt>
                <c:pt idx="77">
                  <c:v>0.05667899093899</c:v>
                </c:pt>
                <c:pt idx="78">
                  <c:v>0.0576915071752699</c:v>
                </c:pt>
                <c:pt idx="79">
                  <c:v>0.0598433707614753</c:v>
                </c:pt>
                <c:pt idx="80">
                  <c:v>0.0619494621465918</c:v>
                </c:pt>
                <c:pt idx="81">
                  <c:v>0.064002490062557</c:v>
                </c:pt>
                <c:pt idx="82">
                  <c:v>0.065995968493798</c:v>
                </c:pt>
                <c:pt idx="83">
                  <c:v>0.0665878039464526</c:v>
                </c:pt>
                <c:pt idx="84">
                  <c:v>0.0683810391708345</c:v>
                </c:pt>
                <c:pt idx="85">
                  <c:v>0.0641113743531947</c:v>
                </c:pt>
                <c:pt idx="86">
                  <c:v>0.0661014797214945</c:v>
                </c:pt>
                <c:pt idx="87">
                  <c:v>0.0666876606938667</c:v>
                </c:pt>
                <c:pt idx="88">
                  <c:v>0.0662499445435514</c:v>
                </c:pt>
                <c:pt idx="89">
                  <c:v>0.0643298250701142</c:v>
                </c:pt>
                <c:pt idx="90">
                  <c:v>0.0663130980777278</c:v>
                </c:pt>
                <c:pt idx="91">
                  <c:v>0.0671916631436092</c:v>
                </c:pt>
                <c:pt idx="92">
                  <c:v>0.0639345084290569</c:v>
                </c:pt>
                <c:pt idx="93">
                  <c:v>0.0659300818726634</c:v>
                </c:pt>
                <c:pt idx="94">
                  <c:v>0.067860659556916</c:v>
                </c:pt>
                <c:pt idx="95">
                  <c:v>0.0643577123002033</c:v>
                </c:pt>
                <c:pt idx="96">
                  <c:v>0.0655056948511578</c:v>
                </c:pt>
                <c:pt idx="97">
                  <c:v>0.0672387195410024</c:v>
                </c:pt>
              </c:numCache>
            </c:numRef>
          </c:yVal>
          <c:smooth val="0"/>
        </c:ser>
        <c:ser>
          <c:idx val="1"/>
          <c:order val="1"/>
          <c:tx>
            <c:v>light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sim4b!$C$26:$C$123</c:f>
              <c:numCache>
                <c:formatCode>General</c:formatCode>
                <c:ptCount val="98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</c:numCache>
            </c:numRef>
          </c:xVal>
          <c:yVal>
            <c:numRef>
              <c:f>sim4b!$Z$26:$Z$123</c:f>
              <c:numCache>
                <c:formatCode>General</c:formatCode>
                <c:ptCount val="9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849432"/>
        <c:axId val="2122853048"/>
      </c:scatterChart>
      <c:valAx>
        <c:axId val="2122849432"/>
        <c:scaling>
          <c:orientation val="minMax"/>
          <c:max val="100.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853048"/>
        <c:crosses val="autoZero"/>
        <c:crossBetween val="midCat"/>
      </c:valAx>
      <c:valAx>
        <c:axId val="2122853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849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547195900007"/>
          <c:y val="0.41780839384247"/>
          <c:w val="0.134048301242139"/>
          <c:h val="0.0924657920798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63500</xdr:rowOff>
    </xdr:from>
    <xdr:to>
      <xdr:col>1</xdr:col>
      <xdr:colOff>0</xdr:colOff>
      <xdr:row>16</xdr:row>
      <xdr:rowOff>50800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660400" y="2247900"/>
          <a:ext cx="0" cy="62230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495300</xdr:colOff>
      <xdr:row>17</xdr:row>
      <xdr:rowOff>0</xdr:rowOff>
    </xdr:from>
    <xdr:to>
      <xdr:col>4</xdr:col>
      <xdr:colOff>50800</xdr:colOff>
      <xdr:row>17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155700" y="3035300"/>
          <a:ext cx="15367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584200</xdr:colOff>
      <xdr:row>21</xdr:row>
      <xdr:rowOff>12700</xdr:rowOff>
    </xdr:from>
    <xdr:to>
      <xdr:col>5</xdr:col>
      <xdr:colOff>38100</xdr:colOff>
      <xdr:row>21</xdr:row>
      <xdr:rowOff>12700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565400" y="3746500"/>
          <a:ext cx="7747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0</xdr:colOff>
      <xdr:row>17</xdr:row>
      <xdr:rowOff>38100</xdr:rowOff>
    </xdr:from>
    <xdr:to>
      <xdr:col>5</xdr:col>
      <xdr:colOff>0</xdr:colOff>
      <xdr:row>21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3302000" y="3073400"/>
          <a:ext cx="0" cy="66040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482600</xdr:colOff>
      <xdr:row>17</xdr:row>
      <xdr:rowOff>12700</xdr:rowOff>
    </xdr:from>
    <xdr:to>
      <xdr:col>7</xdr:col>
      <xdr:colOff>152400</xdr:colOff>
      <xdr:row>17</xdr:row>
      <xdr:rowOff>12700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784600" y="3048000"/>
          <a:ext cx="9906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254000</xdr:colOff>
      <xdr:row>20</xdr:row>
      <xdr:rowOff>203200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635000</xdr:colOff>
      <xdr:row>0</xdr:row>
      <xdr:rowOff>0</xdr:rowOff>
    </xdr:from>
    <xdr:to>
      <xdr:col>23</xdr:col>
      <xdr:colOff>0</xdr:colOff>
      <xdr:row>20</xdr:row>
      <xdr:rowOff>203200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88900</xdr:colOff>
      <xdr:row>0</xdr:row>
      <xdr:rowOff>12700</xdr:rowOff>
    </xdr:from>
    <xdr:to>
      <xdr:col>30</xdr:col>
      <xdr:colOff>114300</xdr:colOff>
      <xdr:row>20</xdr:row>
      <xdr:rowOff>203200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123"/>
  <sheetViews>
    <sheetView tabSelected="1" topLeftCell="L1" zoomScale="150" zoomScaleNormal="150" zoomScalePageLayoutView="150" workbookViewId="0">
      <selection activeCell="A49" sqref="A49:A96"/>
    </sheetView>
  </sheetViews>
  <sheetFormatPr baseColWidth="10" defaultColWidth="8.83203125" defaultRowHeight="12" x14ac:dyDescent="0"/>
  <cols>
    <col min="1" max="1" width="8.6640625" customWidth="1"/>
    <col min="2" max="7" width="8.6640625" style="6" customWidth="1"/>
    <col min="8" max="16" width="8.6640625" customWidth="1"/>
    <col min="17" max="21" width="9.1640625" style="6" customWidth="1"/>
  </cols>
  <sheetData>
    <row r="1" spans="1:42" ht="21">
      <c r="A1" s="5" t="s">
        <v>0</v>
      </c>
    </row>
    <row r="2" spans="1:42">
      <c r="AG2" s="7" t="s">
        <v>1</v>
      </c>
      <c r="AH2" s="23"/>
      <c r="AI2" s="23"/>
      <c r="AJ2" s="23"/>
      <c r="AK2" s="23"/>
      <c r="AL2" s="23"/>
      <c r="AM2" s="23"/>
      <c r="AN2" s="8"/>
      <c r="AO2" s="8"/>
      <c r="AP2" s="9"/>
    </row>
    <row r="3" spans="1:42">
      <c r="A3" t="s">
        <v>65</v>
      </c>
      <c r="AG3" s="10" t="s">
        <v>2</v>
      </c>
      <c r="AH3" s="24" t="s">
        <v>3</v>
      </c>
      <c r="AI3" s="24"/>
      <c r="AJ3" s="24"/>
      <c r="AK3" s="24"/>
      <c r="AL3" s="25" t="s">
        <v>4</v>
      </c>
      <c r="AM3" s="24"/>
      <c r="AN3" s="11"/>
      <c r="AO3" s="11"/>
      <c r="AP3" s="12"/>
    </row>
    <row r="4" spans="1:42">
      <c r="AG4" s="13" t="s">
        <v>5</v>
      </c>
      <c r="AH4" s="24" t="s">
        <v>6</v>
      </c>
      <c r="AI4" s="26" t="s">
        <v>7</v>
      </c>
      <c r="AJ4" s="24"/>
      <c r="AK4" s="24"/>
      <c r="AL4" s="24" t="s">
        <v>8</v>
      </c>
      <c r="AM4" s="24" t="s">
        <v>9</v>
      </c>
      <c r="AN4" s="11"/>
      <c r="AO4" s="11"/>
      <c r="AP4" s="12"/>
    </row>
    <row r="5" spans="1:42">
      <c r="A5" t="s">
        <v>64</v>
      </c>
      <c r="AG5" s="13" t="s">
        <v>10</v>
      </c>
      <c r="AH5" s="24" t="s">
        <v>11</v>
      </c>
      <c r="AI5" s="24" t="s">
        <v>12</v>
      </c>
      <c r="AJ5" s="24"/>
      <c r="AK5" s="24"/>
      <c r="AL5" s="24" t="s">
        <v>13</v>
      </c>
      <c r="AM5" s="24" t="s">
        <v>14</v>
      </c>
      <c r="AN5" s="11"/>
      <c r="AO5" s="11"/>
      <c r="AP5" s="12"/>
    </row>
    <row r="6" spans="1:42">
      <c r="AG6" s="13" t="s">
        <v>15</v>
      </c>
      <c r="AH6" s="24" t="s">
        <v>16</v>
      </c>
      <c r="AI6" s="24" t="s">
        <v>17</v>
      </c>
      <c r="AJ6" s="24"/>
      <c r="AK6" s="24"/>
      <c r="AL6" s="24" t="s">
        <v>18</v>
      </c>
      <c r="AM6" s="24" t="s">
        <v>19</v>
      </c>
      <c r="AN6" s="11"/>
      <c r="AO6" s="11"/>
      <c r="AP6" s="12"/>
    </row>
    <row r="7" spans="1:42">
      <c r="A7" t="s">
        <v>66</v>
      </c>
      <c r="AG7" s="13" t="s">
        <v>20</v>
      </c>
      <c r="AH7" s="24" t="s">
        <v>16</v>
      </c>
      <c r="AI7" s="24" t="s">
        <v>17</v>
      </c>
      <c r="AJ7" s="24"/>
      <c r="AK7" s="24"/>
      <c r="AL7" s="24" t="s">
        <v>21</v>
      </c>
      <c r="AM7" s="24" t="s">
        <v>22</v>
      </c>
      <c r="AN7" s="11"/>
      <c r="AO7" s="11"/>
      <c r="AP7" s="12"/>
    </row>
    <row r="8" spans="1:42">
      <c r="B8" s="6" t="s">
        <v>67</v>
      </c>
      <c r="AG8" s="13" t="s">
        <v>23</v>
      </c>
      <c r="AH8" s="24" t="s">
        <v>24</v>
      </c>
      <c r="AI8" s="24" t="s">
        <v>17</v>
      </c>
      <c r="AJ8" s="24"/>
      <c r="AK8" s="24"/>
      <c r="AL8" s="24" t="s">
        <v>25</v>
      </c>
      <c r="AM8" s="27" t="s">
        <v>26</v>
      </c>
      <c r="AN8" s="11"/>
      <c r="AO8" s="11"/>
      <c r="AP8" s="12"/>
    </row>
    <row r="9" spans="1:42" ht="17">
      <c r="G9" s="17"/>
      <c r="AG9" s="13" t="s">
        <v>27</v>
      </c>
      <c r="AH9" s="24" t="s">
        <v>28</v>
      </c>
      <c r="AI9" s="24" t="s">
        <v>17</v>
      </c>
      <c r="AJ9" s="24"/>
      <c r="AK9" s="24"/>
      <c r="AL9" s="24" t="s">
        <v>29</v>
      </c>
      <c r="AM9" s="24" t="s">
        <v>30</v>
      </c>
      <c r="AN9" s="11"/>
      <c r="AO9" s="11"/>
      <c r="AP9" s="12"/>
    </row>
    <row r="10" spans="1:42" ht="15">
      <c r="A10" s="33"/>
      <c r="B10" s="35"/>
      <c r="AG10" s="14" t="s">
        <v>31</v>
      </c>
      <c r="AH10" s="28" t="s">
        <v>32</v>
      </c>
      <c r="AI10" s="28" t="s">
        <v>17</v>
      </c>
      <c r="AJ10" s="28"/>
      <c r="AK10" s="28"/>
      <c r="AL10" s="28"/>
      <c r="AM10" s="28"/>
      <c r="AN10" s="15"/>
      <c r="AO10" s="15"/>
      <c r="AP10" s="16"/>
    </row>
    <row r="11" spans="1:42" ht="18" thickBot="1">
      <c r="G11" s="17"/>
    </row>
    <row r="12" spans="1:42" ht="17">
      <c r="A12" s="31" t="s">
        <v>33</v>
      </c>
      <c r="B12" s="18">
        <v>5</v>
      </c>
      <c r="D12" s="36" t="s">
        <v>34</v>
      </c>
      <c r="E12" s="37">
        <v>4</v>
      </c>
      <c r="F12" s="6" t="s">
        <v>35</v>
      </c>
    </row>
    <row r="13" spans="1:42" ht="13" thickBot="1">
      <c r="A13" s="1"/>
      <c r="B13" s="19"/>
    </row>
    <row r="15" spans="1:42">
      <c r="A15" s="2" t="s">
        <v>36</v>
      </c>
    </row>
    <row r="16" spans="1:42" ht="13" thickBot="1">
      <c r="G16"/>
    </row>
    <row r="17" spans="1:26" ht="17">
      <c r="A17" s="31" t="s">
        <v>37</v>
      </c>
      <c r="B17" s="18">
        <v>5</v>
      </c>
      <c r="E17" s="32" t="s">
        <v>38</v>
      </c>
      <c r="F17" s="18">
        <v>4.2</v>
      </c>
      <c r="H17" s="4" t="s">
        <v>39</v>
      </c>
    </row>
    <row r="18" spans="1:26" ht="13" thickBot="1">
      <c r="A18" s="1"/>
      <c r="B18" s="19"/>
      <c r="D18" s="20" t="s">
        <v>40</v>
      </c>
      <c r="E18" s="21"/>
      <c r="F18" s="19"/>
      <c r="G18" s="3" t="s">
        <v>41</v>
      </c>
      <c r="H18" s="4" t="s">
        <v>42</v>
      </c>
    </row>
    <row r="19" spans="1:26">
      <c r="G19"/>
    </row>
    <row r="20" spans="1:26" ht="13" thickBot="1">
      <c r="E20" s="22" t="s">
        <v>43</v>
      </c>
      <c r="G20"/>
    </row>
    <row r="21" spans="1:26" ht="17">
      <c r="A21" s="33"/>
      <c r="B21" s="34"/>
      <c r="C21" s="32" t="s">
        <v>44</v>
      </c>
      <c r="D21" s="18">
        <v>2</v>
      </c>
      <c r="G21"/>
    </row>
    <row r="22" spans="1:26" ht="13" thickBot="1">
      <c r="C22" s="21"/>
      <c r="D22" s="19"/>
      <c r="E22" s="24"/>
      <c r="S22" s="42" t="s">
        <v>45</v>
      </c>
      <c r="T22" s="42"/>
      <c r="U22" s="42"/>
      <c r="V22" s="42"/>
      <c r="W22" s="42"/>
    </row>
    <row r="23" spans="1:26">
      <c r="A23" s="39" t="s">
        <v>46</v>
      </c>
      <c r="B23" s="40">
        <v>1</v>
      </c>
      <c r="M23" s="41" t="s">
        <v>47</v>
      </c>
      <c r="Q23"/>
      <c r="S23" s="42" t="s">
        <v>48</v>
      </c>
      <c r="T23" s="42"/>
      <c r="U23" s="42"/>
      <c r="V23" s="42"/>
      <c r="W23" s="42"/>
      <c r="Y23" t="s">
        <v>49</v>
      </c>
      <c r="Z23">
        <f>I123/I26</f>
        <v>104.04351392588782</v>
      </c>
    </row>
    <row r="24" spans="1:26">
      <c r="M24" s="43" t="s">
        <v>50</v>
      </c>
      <c r="N24" s="38"/>
      <c r="O24" s="38"/>
      <c r="P24" s="38"/>
      <c r="Q24" s="38"/>
      <c r="S24" s="40" t="s">
        <v>51</v>
      </c>
      <c r="V24" s="6"/>
      <c r="W24" s="6"/>
    </row>
    <row r="25" spans="1:26">
      <c r="A25" s="38" t="s">
        <v>52</v>
      </c>
      <c r="B25" s="45" t="s">
        <v>10</v>
      </c>
      <c r="C25" s="30" t="s">
        <v>53</v>
      </c>
      <c r="D25" s="6" t="s">
        <v>15</v>
      </c>
      <c r="E25" s="6" t="s">
        <v>20</v>
      </c>
      <c r="F25" s="6" t="s">
        <v>27</v>
      </c>
      <c r="G25" s="6" t="s">
        <v>23</v>
      </c>
      <c r="H25" s="6" t="s">
        <v>54</v>
      </c>
      <c r="I25" s="29" t="s">
        <v>55</v>
      </c>
      <c r="J25" t="s">
        <v>36</v>
      </c>
      <c r="K25" t="s">
        <v>40</v>
      </c>
      <c r="L25" t="s">
        <v>43</v>
      </c>
      <c r="M25" t="s">
        <v>41</v>
      </c>
      <c r="N25" s="38" t="s">
        <v>56</v>
      </c>
      <c r="O25" s="38" t="s">
        <v>15</v>
      </c>
      <c r="P25" s="38" t="s">
        <v>20</v>
      </c>
      <c r="Q25" s="38" t="s">
        <v>57</v>
      </c>
      <c r="R25" s="38" t="s">
        <v>23</v>
      </c>
      <c r="S25" s="38" t="s">
        <v>54</v>
      </c>
      <c r="U25" s="6" t="s">
        <v>58</v>
      </c>
      <c r="V25" s="6" t="s">
        <v>59</v>
      </c>
      <c r="W25" s="6" t="s">
        <v>60</v>
      </c>
      <c r="X25" s="6" t="s">
        <v>61</v>
      </c>
      <c r="Y25" s="6" t="s">
        <v>62</v>
      </c>
      <c r="Z25" t="s">
        <v>63</v>
      </c>
    </row>
    <row r="26" spans="1:26">
      <c r="A26" s="38">
        <v>100</v>
      </c>
      <c r="B26" s="45">
        <v>10</v>
      </c>
      <c r="C26" s="30">
        <v>0</v>
      </c>
      <c r="D26" s="6">
        <f>B12</f>
        <v>5</v>
      </c>
      <c r="E26" s="6">
        <f>B17</f>
        <v>5</v>
      </c>
      <c r="F26" s="6">
        <f>F17</f>
        <v>4.2</v>
      </c>
      <c r="G26" s="6">
        <f>D21</f>
        <v>2</v>
      </c>
      <c r="H26" s="6">
        <f>4</f>
        <v>4</v>
      </c>
      <c r="I26" s="29">
        <f t="shared" ref="I26:I57" si="0">SUM(D26:H26)</f>
        <v>20.2</v>
      </c>
      <c r="J26" s="6">
        <f t="shared" ref="J26:J57" si="1">dt*D26*TANH(A26/100)</f>
        <v>3.8079707797788243</v>
      </c>
      <c r="K26" s="6">
        <f t="shared" ref="K26:K57" si="2">dt*MIN(J26,E26*1)</f>
        <v>3.8079707797788243</v>
      </c>
      <c r="L26" s="6">
        <f t="shared" ref="L26:L57" si="3">dt*G26*3*B26/(B26+10)</f>
        <v>3</v>
      </c>
      <c r="M26" s="6">
        <f t="shared" ref="M26:M57" si="4">dt*MIN(0.17*F26, 0.6*K26,L26)</f>
        <v>0.71400000000000008</v>
      </c>
      <c r="N26" s="44">
        <f t="shared" ref="N26:N57" si="5">M26/I26</f>
        <v>3.534653465346535E-2</v>
      </c>
      <c r="O26" s="38">
        <f t="shared" ref="O26:O57" si="6">IF(J26&lt;=K26,1,0)</f>
        <v>1</v>
      </c>
      <c r="P26" s="38">
        <f t="shared" ref="P26:P57" si="7">IF(K26&lt;J26,1,0)</f>
        <v>0</v>
      </c>
      <c r="Q26" s="38">
        <f t="shared" ref="Q26:Q57" si="8">IF(AND(M26&lt;0.6*K26,M26&lt;L26),2,0)</f>
        <v>2</v>
      </c>
      <c r="R26" s="38">
        <f t="shared" ref="R26:R57" si="9">IF(L26&lt;0.6*K26,1,0)</f>
        <v>0</v>
      </c>
      <c r="S26" s="38">
        <v>0.5</v>
      </c>
      <c r="U26" s="6">
        <f t="shared" ref="U26:U57" si="10">IF(D26/$H26&gt;10/4,0,$M26*O26/(SUM($O26:$S26)))</f>
        <v>0.20400000000000001</v>
      </c>
      <c r="V26" s="6">
        <f t="shared" ref="V26:V57" si="11">IF(E26/$H26&gt;10/4,0,$M26*P26/(SUM($O26:$S26)))</f>
        <v>0</v>
      </c>
      <c r="W26" s="6">
        <f t="shared" ref="W26:W57" si="12">IF(F26/$H26&gt;10/4,0,$M26*Q26/(SUM($O26:$S26)))</f>
        <v>0.40800000000000003</v>
      </c>
      <c r="X26" s="6">
        <f t="shared" ref="X26:X57" si="13">IF(G26/$H26&gt;10/4,0,$M26*R26/(SUM($O26:$S26)))</f>
        <v>0</v>
      </c>
      <c r="Y26" s="6">
        <f t="shared" ref="Y26:Y57" si="14">IF(H26/$H26&gt;10/4,0,$M26*S26/(SUM($O26:$S26)))</f>
        <v>0.10200000000000001</v>
      </c>
      <c r="Z26">
        <f t="shared" ref="Z26:Z57" si="15">A26/1000</f>
        <v>0.1</v>
      </c>
    </row>
    <row r="27" spans="1:26">
      <c r="A27" s="38">
        <v>100</v>
      </c>
      <c r="B27" s="45">
        <v>10</v>
      </c>
      <c r="C27" s="30">
        <f t="shared" ref="C27:C58" si="16">C26+dt</f>
        <v>1</v>
      </c>
      <c r="D27" s="6">
        <f t="shared" ref="D27:D58" si="17">D26+U26</f>
        <v>5.2039999999999997</v>
      </c>
      <c r="E27" s="6">
        <f t="shared" ref="E27:E58" si="18">E26+V26</f>
        <v>5</v>
      </c>
      <c r="F27" s="6">
        <f t="shared" ref="F27:F58" si="19">F26+W26</f>
        <v>4.6080000000000005</v>
      </c>
      <c r="G27" s="6">
        <f t="shared" ref="G27:G58" si="20">G26+X26</f>
        <v>2</v>
      </c>
      <c r="H27" s="6">
        <f t="shared" ref="H27:H58" si="21">H26+Y26</f>
        <v>4.1020000000000003</v>
      </c>
      <c r="I27" s="29">
        <f t="shared" si="0"/>
        <v>20.914000000000001</v>
      </c>
      <c r="J27" s="6">
        <f t="shared" si="1"/>
        <v>3.9633359875937999</v>
      </c>
      <c r="K27" s="6">
        <f t="shared" si="2"/>
        <v>3.9633359875937999</v>
      </c>
      <c r="L27" s="6">
        <f t="shared" si="3"/>
        <v>3</v>
      </c>
      <c r="M27" s="6">
        <f t="shared" si="4"/>
        <v>0.78336000000000017</v>
      </c>
      <c r="N27" s="44">
        <f t="shared" si="5"/>
        <v>3.7456249402314241E-2</v>
      </c>
      <c r="O27" s="38">
        <f t="shared" si="6"/>
        <v>1</v>
      </c>
      <c r="P27" s="38">
        <f t="shared" si="7"/>
        <v>0</v>
      </c>
      <c r="Q27" s="38">
        <f t="shared" si="8"/>
        <v>2</v>
      </c>
      <c r="R27" s="38">
        <f t="shared" si="9"/>
        <v>0</v>
      </c>
      <c r="S27" s="38">
        <v>0.5</v>
      </c>
      <c r="U27" s="6">
        <f t="shared" si="10"/>
        <v>0.22381714285714291</v>
      </c>
      <c r="V27" s="6">
        <f t="shared" si="11"/>
        <v>0</v>
      </c>
      <c r="W27" s="6">
        <f t="shared" si="12"/>
        <v>0.44763428571428582</v>
      </c>
      <c r="X27" s="6">
        <f t="shared" si="13"/>
        <v>0</v>
      </c>
      <c r="Y27" s="6">
        <f t="shared" si="14"/>
        <v>0.11190857142857145</v>
      </c>
      <c r="Z27">
        <f t="shared" si="15"/>
        <v>0.1</v>
      </c>
    </row>
    <row r="28" spans="1:26">
      <c r="A28" s="38">
        <v>100</v>
      </c>
      <c r="B28" s="45">
        <v>10</v>
      </c>
      <c r="C28" s="30">
        <f t="shared" si="16"/>
        <v>2</v>
      </c>
      <c r="D28" s="6">
        <f t="shared" si="17"/>
        <v>5.4278171428571422</v>
      </c>
      <c r="E28" s="6">
        <f t="shared" si="18"/>
        <v>5</v>
      </c>
      <c r="F28" s="6">
        <f t="shared" si="19"/>
        <v>5.0556342857142864</v>
      </c>
      <c r="G28" s="6">
        <f t="shared" si="20"/>
        <v>2</v>
      </c>
      <c r="H28" s="6">
        <f t="shared" si="21"/>
        <v>4.213908571428572</v>
      </c>
      <c r="I28" s="29">
        <f t="shared" si="0"/>
        <v>21.69736</v>
      </c>
      <c r="J28" s="6">
        <f t="shared" si="1"/>
        <v>4.1337938155965164</v>
      </c>
      <c r="K28" s="6">
        <f t="shared" si="2"/>
        <v>4.1337938155965164</v>
      </c>
      <c r="L28" s="6">
        <f t="shared" si="3"/>
        <v>3</v>
      </c>
      <c r="M28" s="6">
        <f t="shared" si="4"/>
        <v>0.85945782857142872</v>
      </c>
      <c r="N28" s="44">
        <f t="shared" si="5"/>
        <v>3.9611170601927086E-2</v>
      </c>
      <c r="O28" s="38">
        <f t="shared" si="6"/>
        <v>1</v>
      </c>
      <c r="P28" s="38">
        <f t="shared" si="7"/>
        <v>0</v>
      </c>
      <c r="Q28" s="38">
        <f t="shared" si="8"/>
        <v>2</v>
      </c>
      <c r="R28" s="38">
        <f t="shared" si="9"/>
        <v>0</v>
      </c>
      <c r="S28" s="38">
        <v>0.5</v>
      </c>
      <c r="U28" s="6">
        <f t="shared" si="10"/>
        <v>0.24555937959183677</v>
      </c>
      <c r="V28" s="6">
        <f t="shared" si="11"/>
        <v>0</v>
      </c>
      <c r="W28" s="6">
        <f t="shared" si="12"/>
        <v>0.49111875918367354</v>
      </c>
      <c r="X28" s="6">
        <f t="shared" si="13"/>
        <v>0</v>
      </c>
      <c r="Y28" s="6">
        <f t="shared" si="14"/>
        <v>0.12277968979591838</v>
      </c>
      <c r="Z28">
        <f t="shared" si="15"/>
        <v>0.1</v>
      </c>
    </row>
    <row r="29" spans="1:26">
      <c r="A29" s="38">
        <v>100</v>
      </c>
      <c r="B29" s="45">
        <v>10</v>
      </c>
      <c r="C29" s="30">
        <f t="shared" si="16"/>
        <v>3</v>
      </c>
      <c r="D29" s="6">
        <f t="shared" si="17"/>
        <v>5.6733765224489794</v>
      </c>
      <c r="E29" s="6">
        <f t="shared" si="18"/>
        <v>5</v>
      </c>
      <c r="F29" s="6">
        <f t="shared" si="19"/>
        <v>5.5467530448979598</v>
      </c>
      <c r="G29" s="6">
        <f t="shared" si="20"/>
        <v>2</v>
      </c>
      <c r="H29" s="6">
        <f t="shared" si="21"/>
        <v>4.3366882612244906</v>
      </c>
      <c r="I29" s="29">
        <f t="shared" si="0"/>
        <v>22.556817828571429</v>
      </c>
      <c r="J29" s="6">
        <f t="shared" si="1"/>
        <v>4.3208104040337831</v>
      </c>
      <c r="K29" s="6">
        <f t="shared" si="2"/>
        <v>4.3208104040337831</v>
      </c>
      <c r="L29" s="6">
        <f t="shared" si="3"/>
        <v>3</v>
      </c>
      <c r="M29" s="6">
        <f t="shared" si="4"/>
        <v>0.94294801763265323</v>
      </c>
      <c r="N29" s="44">
        <f t="shared" si="5"/>
        <v>4.1803237708391429E-2</v>
      </c>
      <c r="O29" s="38">
        <f t="shared" si="6"/>
        <v>1</v>
      </c>
      <c r="P29" s="38">
        <f t="shared" si="7"/>
        <v>0</v>
      </c>
      <c r="Q29" s="38">
        <f t="shared" si="8"/>
        <v>2</v>
      </c>
      <c r="R29" s="38">
        <f t="shared" si="9"/>
        <v>0</v>
      </c>
      <c r="S29" s="38">
        <v>0.5</v>
      </c>
      <c r="U29" s="6">
        <f t="shared" si="10"/>
        <v>0.26941371932361519</v>
      </c>
      <c r="V29" s="6">
        <f t="shared" si="11"/>
        <v>0</v>
      </c>
      <c r="W29" s="6">
        <f t="shared" si="12"/>
        <v>0.53882743864723037</v>
      </c>
      <c r="X29" s="6">
        <f t="shared" si="13"/>
        <v>0</v>
      </c>
      <c r="Y29" s="6">
        <f t="shared" si="14"/>
        <v>0.13470685966180759</v>
      </c>
      <c r="Z29">
        <f t="shared" si="15"/>
        <v>0.1</v>
      </c>
    </row>
    <row r="30" spans="1:26">
      <c r="A30" s="38">
        <v>100</v>
      </c>
      <c r="B30" s="45">
        <v>10</v>
      </c>
      <c r="C30" s="30">
        <f t="shared" si="16"/>
        <v>4</v>
      </c>
      <c r="D30" s="6">
        <f t="shared" si="17"/>
        <v>5.9427902417725944</v>
      </c>
      <c r="E30" s="6">
        <f t="shared" si="18"/>
        <v>5</v>
      </c>
      <c r="F30" s="6">
        <f t="shared" si="19"/>
        <v>6.0855804835451899</v>
      </c>
      <c r="G30" s="6">
        <f t="shared" si="20"/>
        <v>2</v>
      </c>
      <c r="H30" s="6">
        <f t="shared" si="21"/>
        <v>4.4713951208862985</v>
      </c>
      <c r="I30" s="29">
        <f t="shared" si="0"/>
        <v>23.499765846204085</v>
      </c>
      <c r="J30" s="6">
        <f t="shared" si="1"/>
        <v>4.5259943182049547</v>
      </c>
      <c r="K30" s="6">
        <f t="shared" si="2"/>
        <v>4.5259943182049547</v>
      </c>
      <c r="L30" s="6">
        <f t="shared" si="3"/>
        <v>3</v>
      </c>
      <c r="M30" s="6">
        <f t="shared" si="4"/>
        <v>1.0345486822026824</v>
      </c>
      <c r="N30" s="44">
        <f t="shared" si="5"/>
        <v>4.4023786831467217E-2</v>
      </c>
      <c r="O30" s="38">
        <f t="shared" si="6"/>
        <v>1</v>
      </c>
      <c r="P30" s="38">
        <f t="shared" si="7"/>
        <v>0</v>
      </c>
      <c r="Q30" s="38">
        <f t="shared" si="8"/>
        <v>2</v>
      </c>
      <c r="R30" s="38">
        <f t="shared" si="9"/>
        <v>0</v>
      </c>
      <c r="S30" s="38">
        <v>0.5</v>
      </c>
      <c r="U30" s="6">
        <f t="shared" si="10"/>
        <v>0.29558533777219498</v>
      </c>
      <c r="V30" s="6">
        <f t="shared" si="11"/>
        <v>0</v>
      </c>
      <c r="W30" s="6">
        <f t="shared" si="12"/>
        <v>0.59117067554438996</v>
      </c>
      <c r="X30" s="6">
        <f t="shared" si="13"/>
        <v>0</v>
      </c>
      <c r="Y30" s="6">
        <f t="shared" si="14"/>
        <v>0.14779266888609749</v>
      </c>
      <c r="Z30">
        <f t="shared" si="15"/>
        <v>0.1</v>
      </c>
    </row>
    <row r="31" spans="1:26">
      <c r="A31" s="38">
        <v>100</v>
      </c>
      <c r="B31" s="45">
        <v>10</v>
      </c>
      <c r="C31" s="30">
        <f t="shared" si="16"/>
        <v>5</v>
      </c>
      <c r="D31" s="6">
        <f t="shared" si="17"/>
        <v>6.2383755795447895</v>
      </c>
      <c r="E31" s="6">
        <f t="shared" si="18"/>
        <v>5</v>
      </c>
      <c r="F31" s="6">
        <f t="shared" si="19"/>
        <v>6.6767511590895801</v>
      </c>
      <c r="G31" s="6">
        <f t="shared" si="20"/>
        <v>2</v>
      </c>
      <c r="H31" s="6">
        <f t="shared" si="21"/>
        <v>4.6191877897723961</v>
      </c>
      <c r="I31" s="29">
        <f t="shared" si="0"/>
        <v>24.534314528406767</v>
      </c>
      <c r="J31" s="6">
        <f t="shared" si="1"/>
        <v>4.7511103840384692</v>
      </c>
      <c r="K31" s="6">
        <f t="shared" si="2"/>
        <v>4.7511103840384692</v>
      </c>
      <c r="L31" s="6">
        <f t="shared" si="3"/>
        <v>3</v>
      </c>
      <c r="M31" s="6">
        <f t="shared" si="4"/>
        <v>1.1350476970452288</v>
      </c>
      <c r="N31" s="44">
        <f t="shared" si="5"/>
        <v>4.6263680843050541E-2</v>
      </c>
      <c r="O31" s="38">
        <f t="shared" si="6"/>
        <v>1</v>
      </c>
      <c r="P31" s="38">
        <f t="shared" si="7"/>
        <v>0</v>
      </c>
      <c r="Q31" s="38">
        <f t="shared" si="8"/>
        <v>2</v>
      </c>
      <c r="R31" s="38">
        <f t="shared" si="9"/>
        <v>0</v>
      </c>
      <c r="S31" s="38">
        <v>0.5</v>
      </c>
      <c r="U31" s="6">
        <f t="shared" si="10"/>
        <v>0.32429934201292249</v>
      </c>
      <c r="V31" s="6">
        <f t="shared" si="11"/>
        <v>0</v>
      </c>
      <c r="W31" s="6">
        <f t="shared" si="12"/>
        <v>0.64859868402584497</v>
      </c>
      <c r="X31" s="6">
        <f t="shared" si="13"/>
        <v>0</v>
      </c>
      <c r="Y31" s="6">
        <f t="shared" si="14"/>
        <v>0.16214967100646124</v>
      </c>
      <c r="Z31">
        <f t="shared" si="15"/>
        <v>0.1</v>
      </c>
    </row>
    <row r="32" spans="1:26">
      <c r="A32" s="38">
        <v>100</v>
      </c>
      <c r="B32" s="45">
        <v>10</v>
      </c>
      <c r="C32" s="30">
        <f t="shared" si="16"/>
        <v>6</v>
      </c>
      <c r="D32" s="6">
        <f t="shared" si="17"/>
        <v>6.5626749215577123</v>
      </c>
      <c r="E32" s="6">
        <f t="shared" si="18"/>
        <v>5</v>
      </c>
      <c r="F32" s="6">
        <f t="shared" si="19"/>
        <v>7.3253498431154247</v>
      </c>
      <c r="G32" s="6">
        <f t="shared" si="20"/>
        <v>2</v>
      </c>
      <c r="H32" s="6">
        <f t="shared" si="21"/>
        <v>4.7813374607788575</v>
      </c>
      <c r="I32" s="29">
        <f t="shared" si="0"/>
        <v>25.669362225451994</v>
      </c>
      <c r="J32" s="6">
        <f t="shared" si="1"/>
        <v>4.9980948676958112</v>
      </c>
      <c r="K32" s="6">
        <f t="shared" si="2"/>
        <v>4.9980948676958112</v>
      </c>
      <c r="L32" s="6">
        <f t="shared" si="3"/>
        <v>3</v>
      </c>
      <c r="M32" s="6">
        <f t="shared" si="4"/>
        <v>1.2453094733296224</v>
      </c>
      <c r="N32" s="44">
        <f t="shared" si="5"/>
        <v>4.8513455939893133E-2</v>
      </c>
      <c r="O32" s="38">
        <f t="shared" si="6"/>
        <v>1</v>
      </c>
      <c r="P32" s="38">
        <f t="shared" si="7"/>
        <v>0</v>
      </c>
      <c r="Q32" s="38">
        <f t="shared" si="8"/>
        <v>2</v>
      </c>
      <c r="R32" s="38">
        <f t="shared" si="9"/>
        <v>0</v>
      </c>
      <c r="S32" s="38">
        <v>0.5</v>
      </c>
      <c r="U32" s="6">
        <f t="shared" si="10"/>
        <v>0.35580270666560637</v>
      </c>
      <c r="V32" s="6">
        <f t="shared" si="11"/>
        <v>0</v>
      </c>
      <c r="W32" s="6">
        <f t="shared" si="12"/>
        <v>0.71160541333121274</v>
      </c>
      <c r="X32" s="6">
        <f t="shared" si="13"/>
        <v>0</v>
      </c>
      <c r="Y32" s="6">
        <f t="shared" si="14"/>
        <v>0.17790135333280319</v>
      </c>
      <c r="Z32">
        <f t="shared" si="15"/>
        <v>0.1</v>
      </c>
    </row>
    <row r="33" spans="1:26">
      <c r="A33" s="38">
        <v>100</v>
      </c>
      <c r="B33" s="45">
        <v>10</v>
      </c>
      <c r="C33" s="30">
        <f t="shared" si="16"/>
        <v>7</v>
      </c>
      <c r="D33" s="6">
        <f t="shared" si="17"/>
        <v>6.9184776282233189</v>
      </c>
      <c r="E33" s="6">
        <f t="shared" si="18"/>
        <v>5</v>
      </c>
      <c r="F33" s="6">
        <f t="shared" si="19"/>
        <v>8.0369552564466371</v>
      </c>
      <c r="G33" s="6">
        <f t="shared" si="20"/>
        <v>2</v>
      </c>
      <c r="H33" s="6">
        <f t="shared" si="21"/>
        <v>4.9592388141116608</v>
      </c>
      <c r="I33" s="29">
        <f t="shared" si="0"/>
        <v>26.914671698781614</v>
      </c>
      <c r="J33" s="6">
        <f t="shared" si="1"/>
        <v>5.26907212976558</v>
      </c>
      <c r="K33" s="6">
        <f t="shared" si="2"/>
        <v>5</v>
      </c>
      <c r="L33" s="6">
        <f t="shared" si="3"/>
        <v>3</v>
      </c>
      <c r="M33" s="6">
        <f t="shared" si="4"/>
        <v>1.3662823935959285</v>
      </c>
      <c r="N33" s="44">
        <f t="shared" si="5"/>
        <v>5.0763479818250135E-2</v>
      </c>
      <c r="O33" s="38">
        <f t="shared" si="6"/>
        <v>0</v>
      </c>
      <c r="P33" s="38">
        <f t="shared" si="7"/>
        <v>1</v>
      </c>
      <c r="Q33" s="38">
        <f t="shared" si="8"/>
        <v>2</v>
      </c>
      <c r="R33" s="38">
        <f t="shared" si="9"/>
        <v>0</v>
      </c>
      <c r="S33" s="38">
        <v>0.5</v>
      </c>
      <c r="U33" s="6">
        <f t="shared" si="10"/>
        <v>0</v>
      </c>
      <c r="V33" s="6">
        <f t="shared" si="11"/>
        <v>0.39036639817026531</v>
      </c>
      <c r="W33" s="6">
        <f t="shared" si="12"/>
        <v>0.78073279634053061</v>
      </c>
      <c r="X33" s="6">
        <f t="shared" si="13"/>
        <v>0</v>
      </c>
      <c r="Y33" s="6">
        <f t="shared" si="14"/>
        <v>0.19518319908513265</v>
      </c>
      <c r="Z33">
        <f t="shared" si="15"/>
        <v>0.1</v>
      </c>
    </row>
    <row r="34" spans="1:26">
      <c r="A34" s="38">
        <v>100</v>
      </c>
      <c r="B34" s="45">
        <v>10</v>
      </c>
      <c r="C34" s="30">
        <f t="shared" si="16"/>
        <v>8</v>
      </c>
      <c r="D34" s="6">
        <f t="shared" si="17"/>
        <v>6.9184776282233189</v>
      </c>
      <c r="E34" s="6">
        <f t="shared" si="18"/>
        <v>5.390366398170265</v>
      </c>
      <c r="F34" s="6">
        <f t="shared" si="19"/>
        <v>8.8176880527871671</v>
      </c>
      <c r="G34" s="6">
        <f t="shared" si="20"/>
        <v>2</v>
      </c>
      <c r="H34" s="6">
        <f t="shared" si="21"/>
        <v>5.1544220131967933</v>
      </c>
      <c r="I34" s="29">
        <f t="shared" si="0"/>
        <v>28.280954092377542</v>
      </c>
      <c r="J34" s="6">
        <f t="shared" si="1"/>
        <v>5.26907212976558</v>
      </c>
      <c r="K34" s="6">
        <f t="shared" si="2"/>
        <v>5.26907212976558</v>
      </c>
      <c r="L34" s="6">
        <f t="shared" si="3"/>
        <v>3</v>
      </c>
      <c r="M34" s="6">
        <f t="shared" si="4"/>
        <v>1.4990069689738186</v>
      </c>
      <c r="N34" s="44">
        <f t="shared" si="5"/>
        <v>5.3004115917639434E-2</v>
      </c>
      <c r="O34" s="38">
        <f t="shared" si="6"/>
        <v>1</v>
      </c>
      <c r="P34" s="38">
        <f t="shared" si="7"/>
        <v>0</v>
      </c>
      <c r="Q34" s="38">
        <f t="shared" si="8"/>
        <v>2</v>
      </c>
      <c r="R34" s="38">
        <f t="shared" si="9"/>
        <v>1</v>
      </c>
      <c r="S34" s="38">
        <v>0.5</v>
      </c>
      <c r="U34" s="6">
        <f t="shared" si="10"/>
        <v>0.3331126597719597</v>
      </c>
      <c r="V34" s="6">
        <f t="shared" si="11"/>
        <v>0</v>
      </c>
      <c r="W34" s="6">
        <f t="shared" si="12"/>
        <v>0.66622531954391939</v>
      </c>
      <c r="X34" s="6">
        <f t="shared" si="13"/>
        <v>0.3331126597719597</v>
      </c>
      <c r="Y34" s="6">
        <f t="shared" si="14"/>
        <v>0.16655632988597985</v>
      </c>
      <c r="Z34">
        <f t="shared" si="15"/>
        <v>0.1</v>
      </c>
    </row>
    <row r="35" spans="1:26">
      <c r="A35" s="38">
        <v>100</v>
      </c>
      <c r="B35" s="45">
        <v>10</v>
      </c>
      <c r="C35" s="30">
        <f t="shared" si="16"/>
        <v>9</v>
      </c>
      <c r="D35" s="6">
        <f t="shared" si="17"/>
        <v>7.2515902879952785</v>
      </c>
      <c r="E35" s="6">
        <f t="shared" si="18"/>
        <v>5.390366398170265</v>
      </c>
      <c r="F35" s="6">
        <f t="shared" si="19"/>
        <v>9.4839133723310862</v>
      </c>
      <c r="G35" s="6">
        <f t="shared" si="20"/>
        <v>2.3331126597719596</v>
      </c>
      <c r="H35" s="6">
        <f t="shared" si="21"/>
        <v>5.3209783430827731</v>
      </c>
      <c r="I35" s="29">
        <f t="shared" si="0"/>
        <v>29.779961061351365</v>
      </c>
      <c r="J35" s="6">
        <f t="shared" si="1"/>
        <v>5.5227687847227855</v>
      </c>
      <c r="K35" s="6">
        <f t="shared" si="2"/>
        <v>5.390366398170265</v>
      </c>
      <c r="L35" s="6">
        <f t="shared" si="3"/>
        <v>3.4996689896579398</v>
      </c>
      <c r="M35" s="6">
        <f t="shared" si="4"/>
        <v>1.6122652732962848</v>
      </c>
      <c r="N35" s="44">
        <f t="shared" si="5"/>
        <v>5.4139267340704941E-2</v>
      </c>
      <c r="O35" s="38">
        <f t="shared" si="6"/>
        <v>0</v>
      </c>
      <c r="P35" s="38">
        <f t="shared" si="7"/>
        <v>1</v>
      </c>
      <c r="Q35" s="38">
        <f t="shared" si="8"/>
        <v>2</v>
      </c>
      <c r="R35" s="38">
        <f t="shared" si="9"/>
        <v>0</v>
      </c>
      <c r="S35" s="38">
        <v>0.5</v>
      </c>
      <c r="U35" s="6">
        <f t="shared" si="10"/>
        <v>0</v>
      </c>
      <c r="V35" s="6">
        <f t="shared" si="11"/>
        <v>0.46064722094179567</v>
      </c>
      <c r="W35" s="6">
        <f t="shared" si="12"/>
        <v>0.92129444188359133</v>
      </c>
      <c r="X35" s="6">
        <f t="shared" si="13"/>
        <v>0</v>
      </c>
      <c r="Y35" s="6">
        <f t="shared" si="14"/>
        <v>0.23032361047089783</v>
      </c>
      <c r="Z35">
        <f t="shared" si="15"/>
        <v>0.1</v>
      </c>
    </row>
    <row r="36" spans="1:26">
      <c r="A36" s="38">
        <v>100</v>
      </c>
      <c r="B36" s="45">
        <v>10</v>
      </c>
      <c r="C36" s="30">
        <f t="shared" si="16"/>
        <v>10</v>
      </c>
      <c r="D36" s="6">
        <f t="shared" si="17"/>
        <v>7.2515902879952785</v>
      </c>
      <c r="E36" s="6">
        <f t="shared" si="18"/>
        <v>5.8510136191120603</v>
      </c>
      <c r="F36" s="6">
        <f t="shared" si="19"/>
        <v>10.405207814214677</v>
      </c>
      <c r="G36" s="6">
        <f t="shared" si="20"/>
        <v>2.3331126597719596</v>
      </c>
      <c r="H36" s="6">
        <f t="shared" si="21"/>
        <v>5.5513019535536712</v>
      </c>
      <c r="I36" s="29">
        <f t="shared" si="0"/>
        <v>31.392226334647646</v>
      </c>
      <c r="J36" s="6">
        <f t="shared" si="1"/>
        <v>5.5227687847227855</v>
      </c>
      <c r="K36" s="6">
        <f t="shared" si="2"/>
        <v>5.5227687847227855</v>
      </c>
      <c r="L36" s="6">
        <f t="shared" si="3"/>
        <v>3.4996689896579398</v>
      </c>
      <c r="M36" s="6">
        <f t="shared" si="4"/>
        <v>1.7688853284164952</v>
      </c>
      <c r="N36" s="44">
        <f t="shared" si="5"/>
        <v>5.6347877642057322E-2</v>
      </c>
      <c r="O36" s="38">
        <f t="shared" si="6"/>
        <v>1</v>
      </c>
      <c r="P36" s="38">
        <f t="shared" si="7"/>
        <v>0</v>
      </c>
      <c r="Q36" s="38">
        <f t="shared" si="8"/>
        <v>2</v>
      </c>
      <c r="R36" s="38">
        <f t="shared" si="9"/>
        <v>0</v>
      </c>
      <c r="S36" s="38">
        <v>0.5</v>
      </c>
      <c r="U36" s="6">
        <f t="shared" si="10"/>
        <v>0.50539580811899865</v>
      </c>
      <c r="V36" s="6">
        <f t="shared" si="11"/>
        <v>0</v>
      </c>
      <c r="W36" s="6">
        <f t="shared" si="12"/>
        <v>1.0107916162379973</v>
      </c>
      <c r="X36" s="6">
        <f t="shared" si="13"/>
        <v>0</v>
      </c>
      <c r="Y36" s="6">
        <f t="shared" si="14"/>
        <v>0.25269790405949932</v>
      </c>
      <c r="Z36">
        <f t="shared" si="15"/>
        <v>0.1</v>
      </c>
    </row>
    <row r="37" spans="1:26">
      <c r="A37" s="38">
        <v>100</v>
      </c>
      <c r="B37" s="45">
        <v>10</v>
      </c>
      <c r="C37" s="30">
        <f t="shared" si="16"/>
        <v>11</v>
      </c>
      <c r="D37" s="6">
        <f t="shared" si="17"/>
        <v>7.7569860961142769</v>
      </c>
      <c r="E37" s="6">
        <f t="shared" si="18"/>
        <v>5.8510136191120603</v>
      </c>
      <c r="F37" s="6">
        <f t="shared" si="19"/>
        <v>11.415999430452674</v>
      </c>
      <c r="G37" s="6">
        <f t="shared" si="20"/>
        <v>2.3331126597719596</v>
      </c>
      <c r="H37" s="6">
        <f t="shared" si="21"/>
        <v>5.8039998576131708</v>
      </c>
      <c r="I37" s="29">
        <f t="shared" si="0"/>
        <v>33.161111663064148</v>
      </c>
      <c r="J37" s="6">
        <f t="shared" si="1"/>
        <v>5.907675278630756</v>
      </c>
      <c r="K37" s="6">
        <f t="shared" si="2"/>
        <v>5.8510136191120603</v>
      </c>
      <c r="L37" s="6">
        <f t="shared" si="3"/>
        <v>3.4996689896579398</v>
      </c>
      <c r="M37" s="6">
        <f t="shared" si="4"/>
        <v>1.9407199031769546</v>
      </c>
      <c r="N37" s="44">
        <f t="shared" si="5"/>
        <v>5.8523969971084756E-2</v>
      </c>
      <c r="O37" s="38">
        <f t="shared" si="6"/>
        <v>0</v>
      </c>
      <c r="P37" s="38">
        <f t="shared" si="7"/>
        <v>1</v>
      </c>
      <c r="Q37" s="38">
        <f t="shared" si="8"/>
        <v>2</v>
      </c>
      <c r="R37" s="38">
        <f t="shared" si="9"/>
        <v>1</v>
      </c>
      <c r="S37" s="38">
        <v>0.5</v>
      </c>
      <c r="U37" s="6">
        <f t="shared" si="10"/>
        <v>0</v>
      </c>
      <c r="V37" s="6">
        <f t="shared" si="11"/>
        <v>0.43127108959487881</v>
      </c>
      <c r="W37" s="6">
        <f t="shared" si="12"/>
        <v>0.86254217918975762</v>
      </c>
      <c r="X37" s="6">
        <f t="shared" si="13"/>
        <v>0.43127108959487881</v>
      </c>
      <c r="Y37" s="6">
        <f t="shared" si="14"/>
        <v>0.2156355447974394</v>
      </c>
      <c r="Z37">
        <f t="shared" si="15"/>
        <v>0.1</v>
      </c>
    </row>
    <row r="38" spans="1:26">
      <c r="A38" s="38">
        <v>100</v>
      </c>
      <c r="B38" s="45">
        <v>10</v>
      </c>
      <c r="C38" s="30">
        <f t="shared" si="16"/>
        <v>12</v>
      </c>
      <c r="D38" s="6">
        <f t="shared" si="17"/>
        <v>7.7569860961142769</v>
      </c>
      <c r="E38" s="6">
        <f t="shared" si="18"/>
        <v>6.2822847087069391</v>
      </c>
      <c r="F38" s="6">
        <f t="shared" si="19"/>
        <v>12.278541609642431</v>
      </c>
      <c r="G38" s="6">
        <f t="shared" si="20"/>
        <v>2.7643837493668384</v>
      </c>
      <c r="H38" s="6">
        <f t="shared" si="21"/>
        <v>6.0196354024106107</v>
      </c>
      <c r="I38" s="29">
        <f t="shared" si="0"/>
        <v>35.101831566241096</v>
      </c>
      <c r="J38" s="6">
        <f t="shared" si="1"/>
        <v>5.907675278630756</v>
      </c>
      <c r="K38" s="6">
        <f t="shared" si="2"/>
        <v>5.907675278630756</v>
      </c>
      <c r="L38" s="6">
        <f t="shared" si="3"/>
        <v>4.1465756240502571</v>
      </c>
      <c r="M38" s="6">
        <f t="shared" si="4"/>
        <v>2.0873520736392135</v>
      </c>
      <c r="N38" s="44">
        <f t="shared" si="5"/>
        <v>5.9465617049074659E-2</v>
      </c>
      <c r="O38" s="38">
        <f t="shared" si="6"/>
        <v>1</v>
      </c>
      <c r="P38" s="38">
        <f t="shared" si="7"/>
        <v>0</v>
      </c>
      <c r="Q38" s="38">
        <f t="shared" si="8"/>
        <v>2</v>
      </c>
      <c r="R38" s="38">
        <f t="shared" si="9"/>
        <v>0</v>
      </c>
      <c r="S38" s="38">
        <v>0.5</v>
      </c>
      <c r="U38" s="6">
        <f t="shared" si="10"/>
        <v>0.59638630675406101</v>
      </c>
      <c r="V38" s="6">
        <f t="shared" si="11"/>
        <v>0</v>
      </c>
      <c r="W38" s="6">
        <f t="shared" si="12"/>
        <v>1.192772613508122</v>
      </c>
      <c r="X38" s="6">
        <f t="shared" si="13"/>
        <v>0</v>
      </c>
      <c r="Y38" s="6">
        <f t="shared" si="14"/>
        <v>0.29819315337703051</v>
      </c>
      <c r="Z38">
        <f t="shared" si="15"/>
        <v>0.1</v>
      </c>
    </row>
    <row r="39" spans="1:26">
      <c r="A39" s="38">
        <v>100</v>
      </c>
      <c r="B39" s="45">
        <v>10</v>
      </c>
      <c r="C39" s="30">
        <f t="shared" si="16"/>
        <v>13</v>
      </c>
      <c r="D39" s="6">
        <f t="shared" si="17"/>
        <v>8.353372402868338</v>
      </c>
      <c r="E39" s="6">
        <f t="shared" si="18"/>
        <v>6.2822847087069391</v>
      </c>
      <c r="F39" s="6">
        <f t="shared" si="19"/>
        <v>13.471314223150554</v>
      </c>
      <c r="G39" s="6">
        <f t="shared" si="20"/>
        <v>2.7643837493668384</v>
      </c>
      <c r="H39" s="6">
        <f t="shared" si="21"/>
        <v>6.3178285557876412</v>
      </c>
      <c r="I39" s="29">
        <f t="shared" si="0"/>
        <v>37.189183639880312</v>
      </c>
      <c r="J39" s="6">
        <f t="shared" si="1"/>
        <v>6.361879604546691</v>
      </c>
      <c r="K39" s="6">
        <f t="shared" si="2"/>
        <v>6.2822847087069391</v>
      </c>
      <c r="L39" s="6">
        <f t="shared" si="3"/>
        <v>4.1465756240502571</v>
      </c>
      <c r="M39" s="6">
        <f t="shared" si="4"/>
        <v>2.2901234179355945</v>
      </c>
      <c r="N39" s="44">
        <f t="shared" si="5"/>
        <v>6.1580362723524545E-2</v>
      </c>
      <c r="O39" s="38">
        <f t="shared" si="6"/>
        <v>0</v>
      </c>
      <c r="P39" s="38">
        <f t="shared" si="7"/>
        <v>1</v>
      </c>
      <c r="Q39" s="38">
        <f t="shared" si="8"/>
        <v>2</v>
      </c>
      <c r="R39" s="38">
        <f t="shared" si="9"/>
        <v>0</v>
      </c>
      <c r="S39" s="38">
        <v>0.5</v>
      </c>
      <c r="U39" s="6">
        <f t="shared" si="10"/>
        <v>0</v>
      </c>
      <c r="V39" s="6">
        <f t="shared" si="11"/>
        <v>0.65432097655302701</v>
      </c>
      <c r="W39" s="6">
        <f t="shared" si="12"/>
        <v>1.308641953106054</v>
      </c>
      <c r="X39" s="6">
        <f t="shared" si="13"/>
        <v>0</v>
      </c>
      <c r="Y39" s="6">
        <f t="shared" si="14"/>
        <v>0.32716048827651351</v>
      </c>
      <c r="Z39">
        <f t="shared" si="15"/>
        <v>0.1</v>
      </c>
    </row>
    <row r="40" spans="1:26">
      <c r="A40" s="38">
        <v>100</v>
      </c>
      <c r="B40" s="45">
        <v>10</v>
      </c>
      <c r="C40" s="30">
        <f t="shared" si="16"/>
        <v>14</v>
      </c>
      <c r="D40" s="6">
        <f t="shared" si="17"/>
        <v>8.353372402868338</v>
      </c>
      <c r="E40" s="6">
        <f t="shared" si="18"/>
        <v>6.9366056852599662</v>
      </c>
      <c r="F40" s="6">
        <f t="shared" si="19"/>
        <v>14.779956176256608</v>
      </c>
      <c r="G40" s="6">
        <f t="shared" si="20"/>
        <v>2.7643837493668384</v>
      </c>
      <c r="H40" s="6">
        <f t="shared" si="21"/>
        <v>6.6449890440641548</v>
      </c>
      <c r="I40" s="29">
        <f t="shared" si="0"/>
        <v>39.479307057815902</v>
      </c>
      <c r="J40" s="6">
        <f t="shared" si="1"/>
        <v>6.361879604546691</v>
      </c>
      <c r="K40" s="6">
        <f t="shared" si="2"/>
        <v>6.361879604546691</v>
      </c>
      <c r="L40" s="6">
        <f t="shared" si="3"/>
        <v>4.1465756240502571</v>
      </c>
      <c r="M40" s="6">
        <f t="shared" si="4"/>
        <v>2.5125925499636237</v>
      </c>
      <c r="N40" s="44">
        <f t="shared" si="5"/>
        <v>6.3643278902642084E-2</v>
      </c>
      <c r="O40" s="38">
        <f t="shared" si="6"/>
        <v>1</v>
      </c>
      <c r="P40" s="38">
        <f t="shared" si="7"/>
        <v>0</v>
      </c>
      <c r="Q40" s="38">
        <f t="shared" si="8"/>
        <v>2</v>
      </c>
      <c r="R40" s="38">
        <f t="shared" si="9"/>
        <v>0</v>
      </c>
      <c r="S40" s="38">
        <v>0.5</v>
      </c>
      <c r="U40" s="6">
        <f t="shared" si="10"/>
        <v>0.71788358570389244</v>
      </c>
      <c r="V40" s="6">
        <f t="shared" si="11"/>
        <v>0</v>
      </c>
      <c r="W40" s="6">
        <f t="shared" si="12"/>
        <v>1.4357671714077849</v>
      </c>
      <c r="X40" s="6">
        <f t="shared" si="13"/>
        <v>0</v>
      </c>
      <c r="Y40" s="6">
        <f t="shared" si="14"/>
        <v>0.35894179285194622</v>
      </c>
      <c r="Z40">
        <f t="shared" si="15"/>
        <v>0.1</v>
      </c>
    </row>
    <row r="41" spans="1:26">
      <c r="A41" s="38">
        <v>100</v>
      </c>
      <c r="B41" s="45">
        <v>10</v>
      </c>
      <c r="C41" s="30">
        <f t="shared" si="16"/>
        <v>15</v>
      </c>
      <c r="D41" s="6">
        <f t="shared" si="17"/>
        <v>9.071255988572231</v>
      </c>
      <c r="E41" s="6">
        <f t="shared" si="18"/>
        <v>6.9366056852599662</v>
      </c>
      <c r="F41" s="6">
        <f t="shared" si="19"/>
        <v>16.215723347664394</v>
      </c>
      <c r="G41" s="6">
        <f t="shared" si="20"/>
        <v>2.7643837493668384</v>
      </c>
      <c r="H41" s="6">
        <f t="shared" si="21"/>
        <v>7.0039308369161013</v>
      </c>
      <c r="I41" s="29">
        <f t="shared" si="0"/>
        <v>41.99189960777953</v>
      </c>
      <c r="J41" s="6">
        <f t="shared" si="1"/>
        <v>6.9086155480753453</v>
      </c>
      <c r="K41" s="6">
        <f t="shared" si="2"/>
        <v>6.9086155480753453</v>
      </c>
      <c r="L41" s="6">
        <f t="shared" si="3"/>
        <v>4.1465756240502571</v>
      </c>
      <c r="M41" s="6">
        <f t="shared" si="4"/>
        <v>2.7566729691029472</v>
      </c>
      <c r="N41" s="44">
        <f t="shared" si="5"/>
        <v>6.5647731940001078E-2</v>
      </c>
      <c r="O41" s="38">
        <f t="shared" si="6"/>
        <v>1</v>
      </c>
      <c r="P41" s="38">
        <f t="shared" si="7"/>
        <v>0</v>
      </c>
      <c r="Q41" s="38">
        <f t="shared" si="8"/>
        <v>2</v>
      </c>
      <c r="R41" s="38">
        <f t="shared" si="9"/>
        <v>0</v>
      </c>
      <c r="S41" s="38">
        <v>0.5</v>
      </c>
      <c r="U41" s="6">
        <f t="shared" si="10"/>
        <v>0.7876208483151278</v>
      </c>
      <c r="V41" s="6">
        <f t="shared" si="11"/>
        <v>0</v>
      </c>
      <c r="W41" s="6">
        <f t="shared" si="12"/>
        <v>1.5752416966302556</v>
      </c>
      <c r="X41" s="6">
        <f t="shared" si="13"/>
        <v>0</v>
      </c>
      <c r="Y41" s="6">
        <f t="shared" si="14"/>
        <v>0.3938104241575639</v>
      </c>
      <c r="Z41">
        <f t="shared" si="15"/>
        <v>0.1</v>
      </c>
    </row>
    <row r="42" spans="1:26">
      <c r="A42" s="38">
        <v>100</v>
      </c>
      <c r="B42" s="45">
        <v>10</v>
      </c>
      <c r="C42" s="30">
        <f t="shared" si="16"/>
        <v>16</v>
      </c>
      <c r="D42" s="6">
        <f t="shared" si="17"/>
        <v>9.8588768368873581</v>
      </c>
      <c r="E42" s="6">
        <f t="shared" si="18"/>
        <v>6.9366056852599662</v>
      </c>
      <c r="F42" s="6">
        <f t="shared" si="19"/>
        <v>17.790965044294648</v>
      </c>
      <c r="G42" s="6">
        <f t="shared" si="20"/>
        <v>2.7643837493668384</v>
      </c>
      <c r="H42" s="6">
        <f t="shared" si="21"/>
        <v>7.3977412610736648</v>
      </c>
      <c r="I42" s="29">
        <f t="shared" si="0"/>
        <v>44.748572576882474</v>
      </c>
      <c r="J42" s="6">
        <f t="shared" si="1"/>
        <v>7.5084629832610679</v>
      </c>
      <c r="K42" s="6">
        <f t="shared" si="2"/>
        <v>6.9366056852599662</v>
      </c>
      <c r="L42" s="6">
        <f t="shared" si="3"/>
        <v>4.1465756240502571</v>
      </c>
      <c r="M42" s="6">
        <f t="shared" si="4"/>
        <v>3.0244640575300905</v>
      </c>
      <c r="N42" s="44">
        <f t="shared" si="5"/>
        <v>6.758794489665032E-2</v>
      </c>
      <c r="O42" s="38">
        <f t="shared" si="6"/>
        <v>0</v>
      </c>
      <c r="P42" s="38">
        <f t="shared" si="7"/>
        <v>1</v>
      </c>
      <c r="Q42" s="38">
        <f t="shared" si="8"/>
        <v>2</v>
      </c>
      <c r="R42" s="38">
        <f t="shared" si="9"/>
        <v>1</v>
      </c>
      <c r="S42" s="38">
        <v>0.5</v>
      </c>
      <c r="U42" s="6">
        <f t="shared" si="10"/>
        <v>0</v>
      </c>
      <c r="V42" s="6">
        <f t="shared" si="11"/>
        <v>0.67210312389557569</v>
      </c>
      <c r="W42" s="6">
        <f t="shared" si="12"/>
        <v>1.3442062477911514</v>
      </c>
      <c r="X42" s="6">
        <f t="shared" si="13"/>
        <v>0.67210312389557569</v>
      </c>
      <c r="Y42" s="6">
        <f t="shared" si="14"/>
        <v>0.33605156194778785</v>
      </c>
      <c r="Z42">
        <f t="shared" si="15"/>
        <v>0.1</v>
      </c>
    </row>
    <row r="43" spans="1:26">
      <c r="A43" s="38">
        <v>100</v>
      </c>
      <c r="B43" s="45">
        <v>10</v>
      </c>
      <c r="C43" s="30">
        <f t="shared" si="16"/>
        <v>17</v>
      </c>
      <c r="D43" s="6">
        <f t="shared" si="17"/>
        <v>9.8588768368873581</v>
      </c>
      <c r="E43" s="6">
        <f t="shared" si="18"/>
        <v>7.6087088091555417</v>
      </c>
      <c r="F43" s="6">
        <f t="shared" si="19"/>
        <v>19.135171292085801</v>
      </c>
      <c r="G43" s="6">
        <f t="shared" si="20"/>
        <v>3.4364868732624139</v>
      </c>
      <c r="H43" s="6">
        <f t="shared" si="21"/>
        <v>7.733792823021453</v>
      </c>
      <c r="I43" s="29">
        <f t="shared" si="0"/>
        <v>47.77303663441257</v>
      </c>
      <c r="J43" s="6">
        <f t="shared" si="1"/>
        <v>7.5084629832610679</v>
      </c>
      <c r="K43" s="6">
        <f t="shared" si="2"/>
        <v>7.5084629832610679</v>
      </c>
      <c r="L43" s="6">
        <f t="shared" si="3"/>
        <v>5.1547303098936208</v>
      </c>
      <c r="M43" s="6">
        <f t="shared" si="4"/>
        <v>3.2529791196545865</v>
      </c>
      <c r="N43" s="44">
        <f t="shared" si="5"/>
        <v>6.8092366506828941E-2</v>
      </c>
      <c r="O43" s="38">
        <f t="shared" si="6"/>
        <v>1</v>
      </c>
      <c r="P43" s="38">
        <f t="shared" si="7"/>
        <v>0</v>
      </c>
      <c r="Q43" s="38">
        <f t="shared" si="8"/>
        <v>2</v>
      </c>
      <c r="R43" s="38">
        <f t="shared" si="9"/>
        <v>0</v>
      </c>
      <c r="S43" s="38">
        <v>0.5</v>
      </c>
      <c r="U43" s="6">
        <f t="shared" si="10"/>
        <v>0.9294226056155962</v>
      </c>
      <c r="V43" s="6">
        <f t="shared" si="11"/>
        <v>0</v>
      </c>
      <c r="W43" s="6">
        <f t="shared" si="12"/>
        <v>1.8588452112311924</v>
      </c>
      <c r="X43" s="6">
        <f t="shared" si="13"/>
        <v>0</v>
      </c>
      <c r="Y43" s="6">
        <f t="shared" si="14"/>
        <v>0.4647113028077981</v>
      </c>
      <c r="Z43">
        <f t="shared" si="15"/>
        <v>0.1</v>
      </c>
    </row>
    <row r="44" spans="1:26">
      <c r="A44" s="38">
        <v>100</v>
      </c>
      <c r="B44" s="45">
        <v>10</v>
      </c>
      <c r="C44" s="30">
        <f t="shared" si="16"/>
        <v>18</v>
      </c>
      <c r="D44" s="6">
        <f t="shared" si="17"/>
        <v>10.788299442502954</v>
      </c>
      <c r="E44" s="6">
        <f t="shared" si="18"/>
        <v>7.6087088091555417</v>
      </c>
      <c r="F44" s="6">
        <f t="shared" si="19"/>
        <v>20.994016503316992</v>
      </c>
      <c r="G44" s="6">
        <f t="shared" si="20"/>
        <v>3.4364868732624139</v>
      </c>
      <c r="H44" s="6">
        <f t="shared" si="21"/>
        <v>8.1985041258292508</v>
      </c>
      <c r="I44" s="29">
        <f t="shared" si="0"/>
        <v>51.026015754067153</v>
      </c>
      <c r="J44" s="6">
        <f t="shared" si="1"/>
        <v>8.2163058081110858</v>
      </c>
      <c r="K44" s="6">
        <f t="shared" si="2"/>
        <v>7.6087088091555417</v>
      </c>
      <c r="L44" s="6">
        <f t="shared" si="3"/>
        <v>5.1547303098936208</v>
      </c>
      <c r="M44" s="6">
        <f t="shared" si="4"/>
        <v>3.568982805563889</v>
      </c>
      <c r="N44" s="44">
        <f t="shared" si="5"/>
        <v>6.9944375488094318E-2</v>
      </c>
      <c r="O44" s="38">
        <f t="shared" si="6"/>
        <v>0</v>
      </c>
      <c r="P44" s="38">
        <f t="shared" si="7"/>
        <v>1</v>
      </c>
      <c r="Q44" s="38">
        <f t="shared" si="8"/>
        <v>2</v>
      </c>
      <c r="R44" s="38">
        <f t="shared" si="9"/>
        <v>0</v>
      </c>
      <c r="S44" s="38">
        <v>0.5</v>
      </c>
      <c r="U44" s="6">
        <f t="shared" si="10"/>
        <v>0</v>
      </c>
      <c r="V44" s="6">
        <f t="shared" si="11"/>
        <v>1.019709373018254</v>
      </c>
      <c r="W44" s="6">
        <f t="shared" si="12"/>
        <v>0</v>
      </c>
      <c r="X44" s="6">
        <f t="shared" si="13"/>
        <v>0</v>
      </c>
      <c r="Y44" s="6">
        <f t="shared" si="14"/>
        <v>0.50985468650912702</v>
      </c>
      <c r="Z44">
        <f t="shared" si="15"/>
        <v>0.1</v>
      </c>
    </row>
    <row r="45" spans="1:26">
      <c r="A45" s="38">
        <v>100</v>
      </c>
      <c r="B45" s="45">
        <v>10</v>
      </c>
      <c r="C45" s="30">
        <f t="shared" si="16"/>
        <v>19</v>
      </c>
      <c r="D45" s="6">
        <f t="shared" si="17"/>
        <v>10.788299442502954</v>
      </c>
      <c r="E45" s="6">
        <f t="shared" si="18"/>
        <v>8.628418182173796</v>
      </c>
      <c r="F45" s="6">
        <f t="shared" si="19"/>
        <v>20.994016503316992</v>
      </c>
      <c r="G45" s="6">
        <f t="shared" si="20"/>
        <v>3.4364868732624139</v>
      </c>
      <c r="H45" s="6">
        <f t="shared" si="21"/>
        <v>8.7083588123383784</v>
      </c>
      <c r="I45" s="29">
        <f t="shared" si="0"/>
        <v>52.555579813594534</v>
      </c>
      <c r="J45" s="6">
        <f t="shared" si="1"/>
        <v>8.2163058081110858</v>
      </c>
      <c r="K45" s="6">
        <f t="shared" si="2"/>
        <v>8.2163058081110858</v>
      </c>
      <c r="L45" s="6">
        <f t="shared" si="3"/>
        <v>5.1547303098936208</v>
      </c>
      <c r="M45" s="6">
        <f t="shared" si="4"/>
        <v>3.568982805563889</v>
      </c>
      <c r="N45" s="44">
        <f t="shared" si="5"/>
        <v>6.790873239763405E-2</v>
      </c>
      <c r="O45" s="38">
        <f t="shared" si="6"/>
        <v>1</v>
      </c>
      <c r="P45" s="38">
        <f t="shared" si="7"/>
        <v>0</v>
      </c>
      <c r="Q45" s="38">
        <f t="shared" si="8"/>
        <v>2</v>
      </c>
      <c r="R45" s="38">
        <f t="shared" si="9"/>
        <v>0</v>
      </c>
      <c r="S45" s="38">
        <v>0.5</v>
      </c>
      <c r="U45" s="6">
        <f t="shared" si="10"/>
        <v>1.019709373018254</v>
      </c>
      <c r="V45" s="6">
        <f t="shared" si="11"/>
        <v>0</v>
      </c>
      <c r="W45" s="6">
        <f t="shared" si="12"/>
        <v>2.0394187460365081</v>
      </c>
      <c r="X45" s="6">
        <f t="shared" si="13"/>
        <v>0</v>
      </c>
      <c r="Y45" s="6">
        <f t="shared" si="14"/>
        <v>0.50985468650912702</v>
      </c>
      <c r="Z45">
        <f t="shared" si="15"/>
        <v>0.1</v>
      </c>
    </row>
    <row r="46" spans="1:26">
      <c r="A46" s="38">
        <v>100</v>
      </c>
      <c r="B46" s="45">
        <v>10</v>
      </c>
      <c r="C46" s="30">
        <f t="shared" si="16"/>
        <v>20</v>
      </c>
      <c r="D46" s="6">
        <f t="shared" si="17"/>
        <v>11.808008815521207</v>
      </c>
      <c r="E46" s="6">
        <f t="shared" si="18"/>
        <v>8.628418182173796</v>
      </c>
      <c r="F46" s="6">
        <f t="shared" si="19"/>
        <v>23.033435249353499</v>
      </c>
      <c r="G46" s="6">
        <f t="shared" si="20"/>
        <v>3.4364868732624139</v>
      </c>
      <c r="H46" s="6">
        <f t="shared" si="21"/>
        <v>9.218213498847506</v>
      </c>
      <c r="I46" s="29">
        <f t="shared" si="0"/>
        <v>56.124562619158411</v>
      </c>
      <c r="J46" s="6">
        <f t="shared" si="1"/>
        <v>8.9929105073751039</v>
      </c>
      <c r="K46" s="6">
        <f t="shared" si="2"/>
        <v>8.628418182173796</v>
      </c>
      <c r="L46" s="6">
        <f t="shared" si="3"/>
        <v>5.1547303098936208</v>
      </c>
      <c r="M46" s="6">
        <f t="shared" si="4"/>
        <v>3.915683992390095</v>
      </c>
      <c r="N46" s="44">
        <f t="shared" si="5"/>
        <v>6.9767741781090617E-2</v>
      </c>
      <c r="O46" s="38">
        <f t="shared" si="6"/>
        <v>0</v>
      </c>
      <c r="P46" s="38">
        <f t="shared" si="7"/>
        <v>1</v>
      </c>
      <c r="Q46" s="38">
        <f t="shared" si="8"/>
        <v>2</v>
      </c>
      <c r="R46" s="38">
        <f t="shared" si="9"/>
        <v>1</v>
      </c>
      <c r="S46" s="38">
        <v>0.5</v>
      </c>
      <c r="U46" s="6">
        <f t="shared" si="10"/>
        <v>0</v>
      </c>
      <c r="V46" s="6">
        <f t="shared" si="11"/>
        <v>0.87015199830890999</v>
      </c>
      <c r="W46" s="6">
        <f t="shared" si="12"/>
        <v>1.74030399661782</v>
      </c>
      <c r="X46" s="6">
        <f t="shared" si="13"/>
        <v>0.87015199830890999</v>
      </c>
      <c r="Y46" s="6">
        <f t="shared" si="14"/>
        <v>0.435075999154455</v>
      </c>
      <c r="Z46">
        <f t="shared" si="15"/>
        <v>0.1</v>
      </c>
    </row>
    <row r="47" spans="1:26">
      <c r="A47" s="38">
        <v>100</v>
      </c>
      <c r="B47" s="45">
        <v>10</v>
      </c>
      <c r="C47" s="30">
        <f t="shared" si="16"/>
        <v>21</v>
      </c>
      <c r="D47" s="6">
        <f t="shared" si="17"/>
        <v>11.808008815521207</v>
      </c>
      <c r="E47" s="6">
        <f t="shared" si="18"/>
        <v>9.4985701804827052</v>
      </c>
      <c r="F47" s="6">
        <f t="shared" si="19"/>
        <v>24.773739245971317</v>
      </c>
      <c r="G47" s="6">
        <f t="shared" si="20"/>
        <v>4.306638871571324</v>
      </c>
      <c r="H47" s="6">
        <f t="shared" si="21"/>
        <v>9.6532894980019606</v>
      </c>
      <c r="I47" s="29">
        <f t="shared" si="0"/>
        <v>60.040246611548518</v>
      </c>
      <c r="J47" s="6">
        <f t="shared" si="1"/>
        <v>8.9929105073751039</v>
      </c>
      <c r="K47" s="6">
        <f t="shared" si="2"/>
        <v>8.9929105073751039</v>
      </c>
      <c r="L47" s="6">
        <f t="shared" si="3"/>
        <v>6.4599583073569864</v>
      </c>
      <c r="M47" s="6">
        <f t="shared" si="4"/>
        <v>4.211535671815124</v>
      </c>
      <c r="N47" s="44">
        <f t="shared" si="5"/>
        <v>7.0145209413664381E-2</v>
      </c>
      <c r="O47" s="38">
        <f t="shared" si="6"/>
        <v>1</v>
      </c>
      <c r="P47" s="38">
        <f t="shared" si="7"/>
        <v>0</v>
      </c>
      <c r="Q47" s="38">
        <f t="shared" si="8"/>
        <v>2</v>
      </c>
      <c r="R47" s="38">
        <f t="shared" si="9"/>
        <v>0</v>
      </c>
      <c r="S47" s="38">
        <v>0.5</v>
      </c>
      <c r="U47" s="6">
        <f t="shared" si="10"/>
        <v>1.2032959062328925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>
        <f t="shared" si="14"/>
        <v>0.60164795311644625</v>
      </c>
      <c r="Z47">
        <f t="shared" si="15"/>
        <v>0.1</v>
      </c>
    </row>
    <row r="48" spans="1:26">
      <c r="A48" s="38">
        <v>100</v>
      </c>
      <c r="B48" s="45">
        <v>10</v>
      </c>
      <c r="C48" s="30">
        <f t="shared" si="16"/>
        <v>22</v>
      </c>
      <c r="D48" s="6">
        <f t="shared" si="17"/>
        <v>13.011304721754099</v>
      </c>
      <c r="E48" s="6">
        <f t="shared" si="18"/>
        <v>9.4985701804827052</v>
      </c>
      <c r="F48" s="6">
        <f t="shared" si="19"/>
        <v>24.773739245971317</v>
      </c>
      <c r="G48" s="6">
        <f t="shared" si="20"/>
        <v>4.306638871571324</v>
      </c>
      <c r="H48" s="6">
        <f t="shared" si="21"/>
        <v>10.254937451118407</v>
      </c>
      <c r="I48" s="29">
        <f t="shared" si="0"/>
        <v>61.845190470897847</v>
      </c>
      <c r="J48" s="6">
        <f t="shared" si="1"/>
        <v>9.9093336374475705</v>
      </c>
      <c r="K48" s="6">
        <f t="shared" si="2"/>
        <v>9.4985701804827052</v>
      </c>
      <c r="L48" s="6">
        <f t="shared" si="3"/>
        <v>6.4599583073569864</v>
      </c>
      <c r="M48" s="6">
        <f t="shared" si="4"/>
        <v>4.211535671815124</v>
      </c>
      <c r="N48" s="44">
        <f t="shared" si="5"/>
        <v>6.8098030578415361E-2</v>
      </c>
      <c r="O48" s="38">
        <f t="shared" si="6"/>
        <v>0</v>
      </c>
      <c r="P48" s="38">
        <f t="shared" si="7"/>
        <v>1</v>
      </c>
      <c r="Q48" s="38">
        <f t="shared" si="8"/>
        <v>2</v>
      </c>
      <c r="R48" s="38">
        <f t="shared" si="9"/>
        <v>0</v>
      </c>
      <c r="S48" s="38">
        <v>0.5</v>
      </c>
      <c r="U48" s="6">
        <f t="shared" si="10"/>
        <v>0</v>
      </c>
      <c r="V48" s="6">
        <f t="shared" si="11"/>
        <v>1.2032959062328925</v>
      </c>
      <c r="W48" s="6">
        <f t="shared" si="12"/>
        <v>2.406591812465785</v>
      </c>
      <c r="X48" s="6">
        <f t="shared" si="13"/>
        <v>0</v>
      </c>
      <c r="Y48" s="6">
        <f t="shared" si="14"/>
        <v>0.60164795311644625</v>
      </c>
      <c r="Z48">
        <f t="shared" si="15"/>
        <v>0.1</v>
      </c>
    </row>
    <row r="49" spans="1:26">
      <c r="A49" s="38">
        <v>20</v>
      </c>
      <c r="B49" s="45">
        <v>10</v>
      </c>
      <c r="C49" s="30">
        <f t="shared" si="16"/>
        <v>23</v>
      </c>
      <c r="D49" s="6">
        <f t="shared" si="17"/>
        <v>13.011304721754099</v>
      </c>
      <c r="E49" s="6">
        <f t="shared" si="18"/>
        <v>10.701866086715597</v>
      </c>
      <c r="F49" s="6">
        <f t="shared" si="19"/>
        <v>27.180331058437101</v>
      </c>
      <c r="G49" s="6">
        <f t="shared" si="20"/>
        <v>4.306638871571324</v>
      </c>
      <c r="H49" s="6">
        <f t="shared" si="21"/>
        <v>10.856585404234853</v>
      </c>
      <c r="I49" s="29">
        <f t="shared" si="0"/>
        <v>66.056726142712975</v>
      </c>
      <c r="J49" s="6">
        <f t="shared" si="1"/>
        <v>2.5681104360000213</v>
      </c>
      <c r="K49" s="6">
        <f t="shared" si="2"/>
        <v>2.5681104360000213</v>
      </c>
      <c r="L49" s="6">
        <f t="shared" si="3"/>
        <v>6.4599583073569864</v>
      </c>
      <c r="M49" s="6">
        <f t="shared" si="4"/>
        <v>1.5408662616000128</v>
      </c>
      <c r="N49" s="44">
        <f t="shared" si="5"/>
        <v>2.3326409762891239E-2</v>
      </c>
      <c r="O49" s="38">
        <f t="shared" si="6"/>
        <v>1</v>
      </c>
      <c r="P49" s="38">
        <f t="shared" si="7"/>
        <v>0</v>
      </c>
      <c r="Q49" s="38">
        <f t="shared" si="8"/>
        <v>0</v>
      </c>
      <c r="R49" s="38">
        <f t="shared" si="9"/>
        <v>0</v>
      </c>
      <c r="S49" s="38">
        <v>0.5</v>
      </c>
      <c r="U49" s="6">
        <f t="shared" si="10"/>
        <v>1.0272441744000085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>
        <f t="shared" si="14"/>
        <v>0.51362208720000424</v>
      </c>
      <c r="Z49">
        <f t="shared" si="15"/>
        <v>0.02</v>
      </c>
    </row>
    <row r="50" spans="1:26">
      <c r="A50" s="38">
        <v>20</v>
      </c>
      <c r="B50" s="45">
        <v>10</v>
      </c>
      <c r="C50" s="30">
        <f t="shared" si="16"/>
        <v>24</v>
      </c>
      <c r="D50" s="6">
        <f t="shared" si="17"/>
        <v>14.038548896154108</v>
      </c>
      <c r="E50" s="6">
        <f t="shared" si="18"/>
        <v>10.701866086715597</v>
      </c>
      <c r="F50" s="6">
        <f t="shared" si="19"/>
        <v>27.180331058437101</v>
      </c>
      <c r="G50" s="6">
        <f t="shared" si="20"/>
        <v>4.306638871571324</v>
      </c>
      <c r="H50" s="6">
        <f t="shared" si="21"/>
        <v>11.370207491434856</v>
      </c>
      <c r="I50" s="29">
        <f t="shared" si="0"/>
        <v>67.597592404312991</v>
      </c>
      <c r="J50" s="6">
        <f t="shared" si="1"/>
        <v>2.7708630838713901</v>
      </c>
      <c r="K50" s="6">
        <f t="shared" si="2"/>
        <v>2.7708630838713901</v>
      </c>
      <c r="L50" s="6">
        <f t="shared" si="3"/>
        <v>6.4599583073569864</v>
      </c>
      <c r="M50" s="6">
        <f t="shared" si="4"/>
        <v>1.6625178503228339</v>
      </c>
      <c r="N50" s="44">
        <f t="shared" si="5"/>
        <v>2.4594335259442743E-2</v>
      </c>
      <c r="O50" s="38">
        <f t="shared" si="6"/>
        <v>1</v>
      </c>
      <c r="P50" s="38">
        <f t="shared" si="7"/>
        <v>0</v>
      </c>
      <c r="Q50" s="38">
        <f t="shared" si="8"/>
        <v>0</v>
      </c>
      <c r="R50" s="38">
        <f t="shared" si="9"/>
        <v>0</v>
      </c>
      <c r="S50" s="38">
        <v>0.5</v>
      </c>
      <c r="U50" s="6">
        <f t="shared" si="10"/>
        <v>1.108345233548556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>
        <f t="shared" si="14"/>
        <v>0.55417261677427798</v>
      </c>
      <c r="Z50">
        <f t="shared" si="15"/>
        <v>0.02</v>
      </c>
    </row>
    <row r="51" spans="1:26">
      <c r="A51" s="38">
        <v>20</v>
      </c>
      <c r="B51" s="45">
        <v>10</v>
      </c>
      <c r="C51" s="30">
        <f t="shared" si="16"/>
        <v>25</v>
      </c>
      <c r="D51" s="6">
        <f t="shared" si="17"/>
        <v>15.146894129702664</v>
      </c>
      <c r="E51" s="6">
        <f t="shared" si="18"/>
        <v>10.701866086715597</v>
      </c>
      <c r="F51" s="6">
        <f t="shared" si="19"/>
        <v>27.180331058437101</v>
      </c>
      <c r="G51" s="6">
        <f t="shared" si="20"/>
        <v>4.306638871571324</v>
      </c>
      <c r="H51" s="6">
        <f t="shared" si="21"/>
        <v>11.924380108209133</v>
      </c>
      <c r="I51" s="29">
        <f t="shared" si="0"/>
        <v>69.260110254635819</v>
      </c>
      <c r="J51" s="6">
        <f t="shared" si="1"/>
        <v>2.9896230792627825</v>
      </c>
      <c r="K51" s="6">
        <f t="shared" si="2"/>
        <v>2.9896230792627825</v>
      </c>
      <c r="L51" s="6">
        <f t="shared" si="3"/>
        <v>6.4599583073569864</v>
      </c>
      <c r="M51" s="6">
        <f t="shared" si="4"/>
        <v>1.7937738475576694</v>
      </c>
      <c r="N51" s="44">
        <f t="shared" si="5"/>
        <v>2.5899090269461505E-2</v>
      </c>
      <c r="O51" s="38">
        <f t="shared" si="6"/>
        <v>1</v>
      </c>
      <c r="P51" s="38">
        <f t="shared" si="7"/>
        <v>0</v>
      </c>
      <c r="Q51" s="38">
        <f t="shared" si="8"/>
        <v>0</v>
      </c>
      <c r="R51" s="38">
        <f t="shared" si="9"/>
        <v>0</v>
      </c>
      <c r="S51" s="38">
        <v>0.5</v>
      </c>
      <c r="U51" s="6">
        <f t="shared" si="10"/>
        <v>1.195849231705113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>
        <f t="shared" si="14"/>
        <v>0.59792461585255652</v>
      </c>
      <c r="Z51">
        <f t="shared" si="15"/>
        <v>0.02</v>
      </c>
    </row>
    <row r="52" spans="1:26">
      <c r="A52" s="38">
        <v>20</v>
      </c>
      <c r="B52" s="45">
        <v>10</v>
      </c>
      <c r="C52" s="30">
        <f t="shared" si="16"/>
        <v>26</v>
      </c>
      <c r="D52" s="6">
        <f t="shared" si="17"/>
        <v>16.342743361407777</v>
      </c>
      <c r="E52" s="6">
        <f t="shared" si="18"/>
        <v>10.701866086715597</v>
      </c>
      <c r="F52" s="6">
        <f t="shared" si="19"/>
        <v>27.180331058437101</v>
      </c>
      <c r="G52" s="6">
        <f t="shared" si="20"/>
        <v>4.306638871571324</v>
      </c>
      <c r="H52" s="6">
        <f t="shared" si="21"/>
        <v>12.522304724061691</v>
      </c>
      <c r="I52" s="29">
        <f t="shared" si="0"/>
        <v>71.053884102193479</v>
      </c>
      <c r="J52" s="6">
        <f t="shared" si="1"/>
        <v>3.2256542043112844</v>
      </c>
      <c r="K52" s="6">
        <f t="shared" si="2"/>
        <v>3.2256542043112844</v>
      </c>
      <c r="L52" s="6">
        <f t="shared" si="3"/>
        <v>6.4599583073569864</v>
      </c>
      <c r="M52" s="6">
        <f t="shared" si="4"/>
        <v>1.9353925225867705</v>
      </c>
      <c r="N52" s="44">
        <f t="shared" si="5"/>
        <v>2.7238377564317046E-2</v>
      </c>
      <c r="O52" s="38">
        <f t="shared" si="6"/>
        <v>1</v>
      </c>
      <c r="P52" s="38">
        <f t="shared" si="7"/>
        <v>0</v>
      </c>
      <c r="Q52" s="38">
        <f t="shared" si="8"/>
        <v>0</v>
      </c>
      <c r="R52" s="38">
        <f t="shared" si="9"/>
        <v>0</v>
      </c>
      <c r="S52" s="38">
        <v>0.5</v>
      </c>
      <c r="U52" s="6">
        <f t="shared" si="10"/>
        <v>1.2902616817245136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>
        <f t="shared" si="14"/>
        <v>0.6451308408622568</v>
      </c>
      <c r="Z52">
        <f t="shared" si="15"/>
        <v>0.02</v>
      </c>
    </row>
    <row r="53" spans="1:26">
      <c r="A53" s="38">
        <v>20</v>
      </c>
      <c r="B53" s="45">
        <v>10</v>
      </c>
      <c r="C53" s="30">
        <f t="shared" si="16"/>
        <v>27</v>
      </c>
      <c r="D53" s="6">
        <f t="shared" si="17"/>
        <v>17.63300504313229</v>
      </c>
      <c r="E53" s="6">
        <f t="shared" si="18"/>
        <v>10.701866086715597</v>
      </c>
      <c r="F53" s="6">
        <f t="shared" si="19"/>
        <v>27.180331058437101</v>
      </c>
      <c r="G53" s="6">
        <f t="shared" si="20"/>
        <v>4.306638871571324</v>
      </c>
      <c r="H53" s="6">
        <f t="shared" si="21"/>
        <v>13.167435564923947</v>
      </c>
      <c r="I53" s="29">
        <f t="shared" si="0"/>
        <v>72.98927662478026</v>
      </c>
      <c r="J53" s="6">
        <f t="shared" si="1"/>
        <v>3.4803200169155835</v>
      </c>
      <c r="K53" s="6">
        <f t="shared" si="2"/>
        <v>3.4803200169155835</v>
      </c>
      <c r="L53" s="6">
        <f t="shared" si="3"/>
        <v>6.4599583073569864</v>
      </c>
      <c r="M53" s="6">
        <f t="shared" si="4"/>
        <v>2.0881920101493501</v>
      </c>
      <c r="N53" s="44">
        <f t="shared" si="5"/>
        <v>2.8609572620978647E-2</v>
      </c>
      <c r="O53" s="38">
        <f t="shared" si="6"/>
        <v>1</v>
      </c>
      <c r="P53" s="38">
        <f t="shared" si="7"/>
        <v>0</v>
      </c>
      <c r="Q53" s="38">
        <f t="shared" si="8"/>
        <v>0</v>
      </c>
      <c r="R53" s="38">
        <f t="shared" si="9"/>
        <v>0</v>
      </c>
      <c r="S53" s="38">
        <v>0.5</v>
      </c>
      <c r="U53" s="6">
        <f t="shared" si="10"/>
        <v>1.3921280067662334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>
        <f t="shared" si="14"/>
        <v>0.69606400338311669</v>
      </c>
      <c r="Z53">
        <f t="shared" si="15"/>
        <v>0.02</v>
      </c>
    </row>
    <row r="54" spans="1:26">
      <c r="A54" s="38">
        <v>20</v>
      </c>
      <c r="B54" s="45">
        <v>10</v>
      </c>
      <c r="C54" s="30">
        <f t="shared" si="16"/>
        <v>28</v>
      </c>
      <c r="D54" s="6">
        <f t="shared" si="17"/>
        <v>19.025133049898521</v>
      </c>
      <c r="E54" s="6">
        <f t="shared" si="18"/>
        <v>10.701866086715597</v>
      </c>
      <c r="F54" s="6">
        <f t="shared" si="19"/>
        <v>27.180331058437101</v>
      </c>
      <c r="G54" s="6">
        <f t="shared" si="20"/>
        <v>4.306638871571324</v>
      </c>
      <c r="H54" s="6">
        <f t="shared" si="21"/>
        <v>13.863499568307063</v>
      </c>
      <c r="I54" s="29">
        <f t="shared" si="0"/>
        <v>75.077468634929602</v>
      </c>
      <c r="J54" s="6">
        <f t="shared" si="1"/>
        <v>3.7550917280451257</v>
      </c>
      <c r="K54" s="6">
        <f t="shared" si="2"/>
        <v>3.7550917280451257</v>
      </c>
      <c r="L54" s="6">
        <f t="shared" si="3"/>
        <v>6.4599583073569864</v>
      </c>
      <c r="M54" s="6">
        <f t="shared" si="4"/>
        <v>2.2530550368270754</v>
      </c>
      <c r="N54" s="44">
        <f t="shared" si="5"/>
        <v>3.000973631360351E-2</v>
      </c>
      <c r="O54" s="38">
        <f t="shared" si="6"/>
        <v>1</v>
      </c>
      <c r="P54" s="38">
        <f t="shared" si="7"/>
        <v>0</v>
      </c>
      <c r="Q54" s="38">
        <f t="shared" si="8"/>
        <v>0</v>
      </c>
      <c r="R54" s="38">
        <f t="shared" si="9"/>
        <v>0</v>
      </c>
      <c r="S54" s="38">
        <v>0.5</v>
      </c>
      <c r="U54" s="6">
        <f t="shared" si="10"/>
        <v>1.5020366912180503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>
        <f t="shared" si="14"/>
        <v>0.75101834560902514</v>
      </c>
      <c r="Z54">
        <f t="shared" si="15"/>
        <v>0.02</v>
      </c>
    </row>
    <row r="55" spans="1:26">
      <c r="A55" s="38">
        <v>20</v>
      </c>
      <c r="B55" s="45">
        <v>10</v>
      </c>
      <c r="C55" s="30">
        <f t="shared" si="16"/>
        <v>29</v>
      </c>
      <c r="D55" s="6">
        <f t="shared" si="17"/>
        <v>20.527169741116573</v>
      </c>
      <c r="E55" s="6">
        <f t="shared" si="18"/>
        <v>10.701866086715597</v>
      </c>
      <c r="F55" s="6">
        <f t="shared" si="19"/>
        <v>27.180331058437101</v>
      </c>
      <c r="G55" s="6">
        <f t="shared" si="20"/>
        <v>4.306638871571324</v>
      </c>
      <c r="H55" s="6">
        <f t="shared" si="21"/>
        <v>14.614517913916089</v>
      </c>
      <c r="I55" s="29">
        <f t="shared" si="0"/>
        <v>77.33052367175668</v>
      </c>
      <c r="J55" s="6">
        <f t="shared" si="1"/>
        <v>4.051556700963844</v>
      </c>
      <c r="K55" s="6">
        <f t="shared" si="2"/>
        <v>4.051556700963844</v>
      </c>
      <c r="L55" s="6">
        <f t="shared" si="3"/>
        <v>6.4599583073569864</v>
      </c>
      <c r="M55" s="6">
        <f t="shared" si="4"/>
        <v>2.4309340205783063</v>
      </c>
      <c r="N55" s="44">
        <f t="shared" si="5"/>
        <v>3.1435633759533857E-2</v>
      </c>
      <c r="O55" s="38">
        <f t="shared" si="6"/>
        <v>1</v>
      </c>
      <c r="P55" s="38">
        <f t="shared" si="7"/>
        <v>0</v>
      </c>
      <c r="Q55" s="38">
        <f t="shared" si="8"/>
        <v>0</v>
      </c>
      <c r="R55" s="38">
        <f t="shared" si="9"/>
        <v>0</v>
      </c>
      <c r="S55" s="38">
        <v>0.5</v>
      </c>
      <c r="U55" s="6">
        <f t="shared" si="10"/>
        <v>1.6206226803855375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>
        <f t="shared" si="14"/>
        <v>0.81031134019276874</v>
      </c>
      <c r="Z55">
        <f t="shared" si="15"/>
        <v>0.02</v>
      </c>
    </row>
    <row r="56" spans="1:26">
      <c r="A56" s="38">
        <v>20</v>
      </c>
      <c r="B56" s="45">
        <v>10</v>
      </c>
      <c r="C56" s="30">
        <f t="shared" si="16"/>
        <v>30</v>
      </c>
      <c r="D56" s="6">
        <f t="shared" si="17"/>
        <v>22.14779242150211</v>
      </c>
      <c r="E56" s="6">
        <f t="shared" si="18"/>
        <v>10.701866086715597</v>
      </c>
      <c r="F56" s="6">
        <f t="shared" si="19"/>
        <v>27.180331058437101</v>
      </c>
      <c r="G56" s="6">
        <f t="shared" si="20"/>
        <v>4.306638871571324</v>
      </c>
      <c r="H56" s="6">
        <f t="shared" si="21"/>
        <v>15.424829254108857</v>
      </c>
      <c r="I56" s="29">
        <f t="shared" si="0"/>
        <v>79.761457692334986</v>
      </c>
      <c r="J56" s="6">
        <f t="shared" si="1"/>
        <v>4.3714276214686816</v>
      </c>
      <c r="K56" s="6">
        <f t="shared" si="2"/>
        <v>4.3714276214686816</v>
      </c>
      <c r="L56" s="6">
        <f t="shared" si="3"/>
        <v>6.4599583073569864</v>
      </c>
      <c r="M56" s="6">
        <f t="shared" si="4"/>
        <v>2.6228565728812088</v>
      </c>
      <c r="N56" s="44">
        <f t="shared" si="5"/>
        <v>3.2883759258743629E-2</v>
      </c>
      <c r="O56" s="38">
        <f t="shared" si="6"/>
        <v>1</v>
      </c>
      <c r="P56" s="38">
        <f t="shared" si="7"/>
        <v>0</v>
      </c>
      <c r="Q56" s="38">
        <f t="shared" si="8"/>
        <v>0</v>
      </c>
      <c r="R56" s="38">
        <f t="shared" si="9"/>
        <v>0</v>
      </c>
      <c r="S56" s="38">
        <v>0.5</v>
      </c>
      <c r="U56" s="6">
        <f t="shared" si="10"/>
        <v>1.7485710485874726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>
        <f t="shared" si="14"/>
        <v>0.87428552429373629</v>
      </c>
      <c r="Z56">
        <f t="shared" si="15"/>
        <v>0.02</v>
      </c>
    </row>
    <row r="57" spans="1:26">
      <c r="A57" s="38">
        <v>20</v>
      </c>
      <c r="B57" s="45">
        <v>10</v>
      </c>
      <c r="C57" s="30">
        <f t="shared" si="16"/>
        <v>31</v>
      </c>
      <c r="D57" s="6">
        <f t="shared" si="17"/>
        <v>23.896363470089582</v>
      </c>
      <c r="E57" s="6">
        <f t="shared" si="18"/>
        <v>10.701866086715597</v>
      </c>
      <c r="F57" s="6">
        <f t="shared" si="19"/>
        <v>27.180331058437101</v>
      </c>
      <c r="G57" s="6">
        <f t="shared" si="20"/>
        <v>4.306638871571324</v>
      </c>
      <c r="H57" s="6">
        <f t="shared" si="21"/>
        <v>16.299114778402593</v>
      </c>
      <c r="I57" s="29">
        <f t="shared" si="0"/>
        <v>82.384314265216204</v>
      </c>
      <c r="J57" s="6">
        <f t="shared" si="1"/>
        <v>4.7165523921196302</v>
      </c>
      <c r="K57" s="6">
        <f t="shared" si="2"/>
        <v>4.7165523921196302</v>
      </c>
      <c r="L57" s="6">
        <f t="shared" si="3"/>
        <v>6.4599583073569864</v>
      </c>
      <c r="M57" s="6">
        <f t="shared" si="4"/>
        <v>2.8299314352717779</v>
      </c>
      <c r="N57" s="44">
        <f t="shared" si="5"/>
        <v>3.4350367063340527E-2</v>
      </c>
      <c r="O57" s="38">
        <f t="shared" si="6"/>
        <v>1</v>
      </c>
      <c r="P57" s="38">
        <f t="shared" si="7"/>
        <v>0</v>
      </c>
      <c r="Q57" s="38">
        <f t="shared" si="8"/>
        <v>0</v>
      </c>
      <c r="R57" s="38">
        <f t="shared" si="9"/>
        <v>0</v>
      </c>
      <c r="S57" s="38">
        <v>0.5</v>
      </c>
      <c r="U57" s="6">
        <f t="shared" si="10"/>
        <v>1.886620956847852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>
        <f t="shared" si="14"/>
        <v>0.94331047842392601</v>
      </c>
      <c r="Z57">
        <f t="shared" si="15"/>
        <v>0.02</v>
      </c>
    </row>
    <row r="58" spans="1:26">
      <c r="A58" s="38">
        <v>20</v>
      </c>
      <c r="B58" s="45">
        <v>10</v>
      </c>
      <c r="C58" s="30">
        <f t="shared" si="16"/>
        <v>32</v>
      </c>
      <c r="D58" s="6">
        <f t="shared" si="17"/>
        <v>25.782984426937436</v>
      </c>
      <c r="E58" s="6">
        <f t="shared" si="18"/>
        <v>10.701866086715597</v>
      </c>
      <c r="F58" s="6">
        <f t="shared" si="19"/>
        <v>27.180331058437101</v>
      </c>
      <c r="G58" s="6">
        <f t="shared" si="20"/>
        <v>4.306638871571324</v>
      </c>
      <c r="H58" s="6">
        <f t="shared" si="21"/>
        <v>17.242425256826518</v>
      </c>
      <c r="I58" s="29">
        <f t="shared" ref="I58:I89" si="22">SUM(D58:H58)</f>
        <v>85.214245700487979</v>
      </c>
      <c r="J58" s="6">
        <f t="shared" ref="J58:J89" si="23">dt*D58*TANH(A58/100)</f>
        <v>5.08892480762049</v>
      </c>
      <c r="K58" s="6">
        <f t="shared" ref="K58:K89" si="24">dt*MIN(J58,E58*1)</f>
        <v>5.08892480762049</v>
      </c>
      <c r="L58" s="6">
        <f t="shared" ref="L58:L89" si="25">dt*G58*3*B58/(B58+10)</f>
        <v>6.4599583073569864</v>
      </c>
      <c r="M58" s="6">
        <f t="shared" ref="M58:M89" si="26">dt*MIN(0.17*F58, 0.6*K58,L58)</f>
        <v>3.0533548845722938</v>
      </c>
      <c r="N58" s="44">
        <f t="shared" ref="N58:N89" si="27">M58/I58</f>
        <v>3.5831507507609245E-2</v>
      </c>
      <c r="O58" s="38">
        <f t="shared" ref="O58:O89" si="28">IF(J58&lt;=K58,1,0)</f>
        <v>1</v>
      </c>
      <c r="P58" s="38">
        <f t="shared" ref="P58:P89" si="29">IF(K58&lt;J58,1,0)</f>
        <v>0</v>
      </c>
      <c r="Q58" s="38">
        <f t="shared" ref="Q58:Q89" si="30">IF(AND(M58&lt;0.6*K58,M58&lt;L58),2,0)</f>
        <v>0</v>
      </c>
      <c r="R58" s="38">
        <f t="shared" ref="R58:R89" si="31">IF(L58&lt;0.6*K58,1,0)</f>
        <v>0</v>
      </c>
      <c r="S58" s="38">
        <v>0.5</v>
      </c>
      <c r="U58" s="6">
        <f t="shared" ref="U58:U89" si="32">IF(D58/$H58&gt;10/4,0,$M58*O58/(SUM($O58:$S58)))</f>
        <v>2.0355699230481958</v>
      </c>
      <c r="V58" s="6">
        <f t="shared" ref="V58:V89" si="33">IF(E58/$H58&gt;10/4,0,$M58*P58/(SUM($O58:$S58)))</f>
        <v>0</v>
      </c>
      <c r="W58" s="6">
        <f t="shared" ref="W58:W89" si="34">IF(F58/$H58&gt;10/4,0,$M58*Q58/(SUM($O58:$S58)))</f>
        <v>0</v>
      </c>
      <c r="X58" s="6">
        <f t="shared" ref="X58:X89" si="35">IF(G58/$H58&gt;10/4,0,$M58*R58/(SUM($O58:$S58)))</f>
        <v>0</v>
      </c>
      <c r="Y58" s="6">
        <f t="shared" ref="Y58:Y89" si="36">IF(H58/$H58&gt;10/4,0,$M58*S58/(SUM($O58:$S58)))</f>
        <v>1.0177849615240979</v>
      </c>
      <c r="Z58">
        <f t="shared" ref="Z58:Z89" si="37">A58/1000</f>
        <v>0.02</v>
      </c>
    </row>
    <row r="59" spans="1:26">
      <c r="A59" s="38">
        <v>20</v>
      </c>
      <c r="B59" s="45">
        <v>10</v>
      </c>
      <c r="C59" s="30">
        <f t="shared" ref="C59:C90" si="38">C58+dt</f>
        <v>33</v>
      </c>
      <c r="D59" s="6">
        <f t="shared" ref="D59:D90" si="39">D58+U58</f>
        <v>27.818554349985632</v>
      </c>
      <c r="E59" s="6">
        <f t="shared" ref="E59:E90" si="40">E58+V58</f>
        <v>10.701866086715597</v>
      </c>
      <c r="F59" s="6">
        <f t="shared" ref="F59:F90" si="41">F58+W58</f>
        <v>27.180331058437101</v>
      </c>
      <c r="G59" s="6">
        <f t="shared" ref="G59:G90" si="42">G58+X58</f>
        <v>4.306638871571324</v>
      </c>
      <c r="H59" s="6">
        <f t="shared" ref="H59:H90" si="43">H58+Y58</f>
        <v>18.260210218350615</v>
      </c>
      <c r="I59" s="29">
        <f t="shared" si="22"/>
        <v>88.267600585060279</v>
      </c>
      <c r="J59" s="6">
        <f t="shared" si="23"/>
        <v>5.4906960730223116</v>
      </c>
      <c r="K59" s="6">
        <f t="shared" si="24"/>
        <v>5.4906960730223116</v>
      </c>
      <c r="L59" s="6">
        <f t="shared" si="25"/>
        <v>6.4599583073569864</v>
      </c>
      <c r="M59" s="6">
        <f t="shared" si="26"/>
        <v>3.2944176438133868</v>
      </c>
      <c r="N59" s="44">
        <f t="shared" si="27"/>
        <v>3.7323067829839511E-2</v>
      </c>
      <c r="O59" s="38">
        <f t="shared" si="28"/>
        <v>1</v>
      </c>
      <c r="P59" s="38">
        <f t="shared" si="29"/>
        <v>0</v>
      </c>
      <c r="Q59" s="38">
        <f t="shared" si="30"/>
        <v>0</v>
      </c>
      <c r="R59" s="38">
        <f t="shared" si="31"/>
        <v>0</v>
      </c>
      <c r="S59" s="38">
        <v>0.5</v>
      </c>
      <c r="U59" s="6">
        <f t="shared" si="32"/>
        <v>2.1962784292089244</v>
      </c>
      <c r="V59" s="6">
        <f t="shared" si="33"/>
        <v>0</v>
      </c>
      <c r="W59" s="6">
        <f t="shared" si="34"/>
        <v>0</v>
      </c>
      <c r="X59" s="6">
        <f t="shared" si="35"/>
        <v>0</v>
      </c>
      <c r="Y59" s="6">
        <f t="shared" si="36"/>
        <v>1.0981392146044622</v>
      </c>
      <c r="Z59">
        <f t="shared" si="37"/>
        <v>0.02</v>
      </c>
    </row>
    <row r="60" spans="1:26">
      <c r="A60" s="38">
        <v>20</v>
      </c>
      <c r="B60" s="45">
        <v>10</v>
      </c>
      <c r="C60" s="30">
        <f t="shared" si="38"/>
        <v>34</v>
      </c>
      <c r="D60" s="6">
        <f t="shared" si="39"/>
        <v>30.014832779194556</v>
      </c>
      <c r="E60" s="6">
        <f t="shared" si="40"/>
        <v>10.701866086715597</v>
      </c>
      <c r="F60" s="6">
        <f t="shared" si="41"/>
        <v>27.180331058437101</v>
      </c>
      <c r="G60" s="6">
        <f t="shared" si="42"/>
        <v>4.306638871571324</v>
      </c>
      <c r="H60" s="6">
        <f t="shared" si="43"/>
        <v>19.358349432955077</v>
      </c>
      <c r="I60" s="29">
        <f t="shared" si="22"/>
        <v>91.562018228873654</v>
      </c>
      <c r="J60" s="6">
        <f t="shared" si="23"/>
        <v>5.924187231290472</v>
      </c>
      <c r="K60" s="6">
        <f t="shared" si="24"/>
        <v>5.924187231290472</v>
      </c>
      <c r="L60" s="6">
        <f t="shared" si="25"/>
        <v>6.4599583073569864</v>
      </c>
      <c r="M60" s="6">
        <f t="shared" si="26"/>
        <v>3.5545123387742832</v>
      </c>
      <c r="N60" s="44">
        <f t="shared" si="27"/>
        <v>3.8820816835745377E-2</v>
      </c>
      <c r="O60" s="38">
        <f t="shared" si="28"/>
        <v>1</v>
      </c>
      <c r="P60" s="38">
        <f t="shared" si="29"/>
        <v>0</v>
      </c>
      <c r="Q60" s="38">
        <f t="shared" si="30"/>
        <v>0</v>
      </c>
      <c r="R60" s="38">
        <f t="shared" si="31"/>
        <v>0</v>
      </c>
      <c r="S60" s="38">
        <v>0.5</v>
      </c>
      <c r="U60" s="6">
        <f t="shared" si="32"/>
        <v>2.3696748925161888</v>
      </c>
      <c r="V60" s="6">
        <f t="shared" si="33"/>
        <v>0</v>
      </c>
      <c r="W60" s="6">
        <f t="shared" si="34"/>
        <v>0</v>
      </c>
      <c r="X60" s="6">
        <f t="shared" si="35"/>
        <v>0</v>
      </c>
      <c r="Y60" s="6">
        <f t="shared" si="36"/>
        <v>1.1848374462580944</v>
      </c>
      <c r="Z60">
        <f t="shared" si="37"/>
        <v>0.02</v>
      </c>
    </row>
    <row r="61" spans="1:26">
      <c r="A61" s="38">
        <v>20</v>
      </c>
      <c r="B61" s="45">
        <v>10</v>
      </c>
      <c r="C61" s="30">
        <f t="shared" si="38"/>
        <v>35</v>
      </c>
      <c r="D61" s="6">
        <f t="shared" si="39"/>
        <v>32.384507671710743</v>
      </c>
      <c r="E61" s="6">
        <f t="shared" si="40"/>
        <v>10.701866086715597</v>
      </c>
      <c r="F61" s="6">
        <f t="shared" si="41"/>
        <v>27.180331058437101</v>
      </c>
      <c r="G61" s="6">
        <f t="shared" si="42"/>
        <v>4.306638871571324</v>
      </c>
      <c r="H61" s="6">
        <f t="shared" si="43"/>
        <v>20.54318687921317</v>
      </c>
      <c r="I61" s="29">
        <f t="shared" si="22"/>
        <v>95.116530567647928</v>
      </c>
      <c r="J61" s="6">
        <f t="shared" si="23"/>
        <v>6.3919025720297693</v>
      </c>
      <c r="K61" s="6">
        <f t="shared" si="24"/>
        <v>6.3919025720297693</v>
      </c>
      <c r="L61" s="6">
        <f t="shared" si="25"/>
        <v>6.4599583073569864</v>
      </c>
      <c r="M61" s="6">
        <f t="shared" si="26"/>
        <v>3.8351415432178615</v>
      </c>
      <c r="N61" s="44">
        <f t="shared" si="27"/>
        <v>4.0320452400124773E-2</v>
      </c>
      <c r="O61" s="38">
        <f t="shared" si="28"/>
        <v>1</v>
      </c>
      <c r="P61" s="38">
        <f t="shared" si="29"/>
        <v>0</v>
      </c>
      <c r="Q61" s="38">
        <f t="shared" si="30"/>
        <v>0</v>
      </c>
      <c r="R61" s="38">
        <f t="shared" si="31"/>
        <v>0</v>
      </c>
      <c r="S61" s="38">
        <v>0.5</v>
      </c>
      <c r="U61" s="6">
        <f t="shared" si="32"/>
        <v>2.5567610288119078</v>
      </c>
      <c r="V61" s="6">
        <f t="shared" si="33"/>
        <v>0</v>
      </c>
      <c r="W61" s="6">
        <f t="shared" si="34"/>
        <v>0</v>
      </c>
      <c r="X61" s="6">
        <f t="shared" si="35"/>
        <v>0</v>
      </c>
      <c r="Y61" s="6">
        <f t="shared" si="36"/>
        <v>1.2783805144059539</v>
      </c>
      <c r="Z61">
        <f t="shared" si="37"/>
        <v>0.02</v>
      </c>
    </row>
    <row r="62" spans="1:26">
      <c r="A62" s="38">
        <v>20</v>
      </c>
      <c r="B62" s="45">
        <v>10</v>
      </c>
      <c r="C62" s="30">
        <f t="shared" si="38"/>
        <v>36</v>
      </c>
      <c r="D62" s="6">
        <f t="shared" si="39"/>
        <v>34.941268700522649</v>
      </c>
      <c r="E62" s="6">
        <f t="shared" si="40"/>
        <v>10.701866086715597</v>
      </c>
      <c r="F62" s="6">
        <f t="shared" si="41"/>
        <v>27.180331058437101</v>
      </c>
      <c r="G62" s="6">
        <f t="shared" si="42"/>
        <v>4.306638871571324</v>
      </c>
      <c r="H62" s="6">
        <f t="shared" si="43"/>
        <v>21.821567393619123</v>
      </c>
      <c r="I62" s="29">
        <f t="shared" si="22"/>
        <v>98.951672110865786</v>
      </c>
      <c r="J62" s="6">
        <f t="shared" si="23"/>
        <v>6.8965440988300744</v>
      </c>
      <c r="K62" s="6">
        <f t="shared" si="24"/>
        <v>6.8965440988300744</v>
      </c>
      <c r="L62" s="6">
        <f t="shared" si="25"/>
        <v>6.4599583073569864</v>
      </c>
      <c r="M62" s="6">
        <f t="shared" si="26"/>
        <v>4.1379264592980443</v>
      </c>
      <c r="N62" s="44">
        <f t="shared" si="27"/>
        <v>4.1817650687720545E-2</v>
      </c>
      <c r="O62" s="38">
        <f t="shared" si="28"/>
        <v>1</v>
      </c>
      <c r="P62" s="38">
        <f t="shared" si="29"/>
        <v>0</v>
      </c>
      <c r="Q62" s="38">
        <f t="shared" si="30"/>
        <v>0</v>
      </c>
      <c r="R62" s="38">
        <f t="shared" si="31"/>
        <v>0</v>
      </c>
      <c r="S62" s="38">
        <v>0.5</v>
      </c>
      <c r="U62" s="6">
        <f t="shared" si="32"/>
        <v>2.7586176395320297</v>
      </c>
      <c r="V62" s="6">
        <f t="shared" si="33"/>
        <v>0</v>
      </c>
      <c r="W62" s="6">
        <f t="shared" si="34"/>
        <v>0</v>
      </c>
      <c r="X62" s="6">
        <f t="shared" si="35"/>
        <v>0</v>
      </c>
      <c r="Y62" s="6">
        <f t="shared" si="36"/>
        <v>1.3793088197660148</v>
      </c>
      <c r="Z62">
        <f t="shared" si="37"/>
        <v>0.02</v>
      </c>
    </row>
    <row r="63" spans="1:26">
      <c r="A63" s="38">
        <v>20</v>
      </c>
      <c r="B63" s="45">
        <v>10</v>
      </c>
      <c r="C63" s="30">
        <f t="shared" si="38"/>
        <v>37</v>
      </c>
      <c r="D63" s="6">
        <f t="shared" si="39"/>
        <v>37.699886340054675</v>
      </c>
      <c r="E63" s="6">
        <f t="shared" si="40"/>
        <v>10.701866086715597</v>
      </c>
      <c r="F63" s="6">
        <f t="shared" si="41"/>
        <v>27.180331058437101</v>
      </c>
      <c r="G63" s="6">
        <f t="shared" si="42"/>
        <v>4.306638871571324</v>
      </c>
      <c r="H63" s="6">
        <f t="shared" si="43"/>
        <v>23.200876213385136</v>
      </c>
      <c r="I63" s="29">
        <f t="shared" si="22"/>
        <v>103.08959857016384</v>
      </c>
      <c r="J63" s="6">
        <f t="shared" si="23"/>
        <v>7.4410271388107772</v>
      </c>
      <c r="K63" s="6">
        <f t="shared" si="24"/>
        <v>7.4410271388107772</v>
      </c>
      <c r="L63" s="6">
        <f t="shared" si="25"/>
        <v>6.4599583073569864</v>
      </c>
      <c r="M63" s="6">
        <f t="shared" si="26"/>
        <v>4.4646162832864658</v>
      </c>
      <c r="N63" s="44">
        <f t="shared" si="27"/>
        <v>4.3308115903155857E-2</v>
      </c>
      <c r="O63" s="38">
        <f t="shared" si="28"/>
        <v>1</v>
      </c>
      <c r="P63" s="38">
        <f t="shared" si="29"/>
        <v>0</v>
      </c>
      <c r="Q63" s="38">
        <f t="shared" si="30"/>
        <v>0</v>
      </c>
      <c r="R63" s="38">
        <f t="shared" si="31"/>
        <v>0</v>
      </c>
      <c r="S63" s="38">
        <v>0.5</v>
      </c>
      <c r="U63" s="6">
        <f t="shared" si="32"/>
        <v>2.9764108555243105</v>
      </c>
      <c r="V63" s="6">
        <f t="shared" si="33"/>
        <v>0</v>
      </c>
      <c r="W63" s="6">
        <f t="shared" si="34"/>
        <v>0</v>
      </c>
      <c r="X63" s="6">
        <f t="shared" si="35"/>
        <v>0</v>
      </c>
      <c r="Y63" s="6">
        <f t="shared" si="36"/>
        <v>1.4882054277621553</v>
      </c>
      <c r="Z63">
        <f t="shared" si="37"/>
        <v>0.02</v>
      </c>
    </row>
    <row r="64" spans="1:26">
      <c r="A64" s="38">
        <v>20</v>
      </c>
      <c r="B64" s="45">
        <v>10</v>
      </c>
      <c r="C64" s="30">
        <f t="shared" si="38"/>
        <v>38</v>
      </c>
      <c r="D64" s="6">
        <f t="shared" si="39"/>
        <v>40.676297195578982</v>
      </c>
      <c r="E64" s="6">
        <f t="shared" si="40"/>
        <v>10.701866086715597</v>
      </c>
      <c r="F64" s="6">
        <f t="shared" si="41"/>
        <v>27.180331058437101</v>
      </c>
      <c r="G64" s="6">
        <f t="shared" si="42"/>
        <v>4.306638871571324</v>
      </c>
      <c r="H64" s="6">
        <f t="shared" si="43"/>
        <v>24.68908164114729</v>
      </c>
      <c r="I64" s="29">
        <f t="shared" si="22"/>
        <v>107.5542148534503</v>
      </c>
      <c r="J64" s="6">
        <f t="shared" si="23"/>
        <v>8.0284971845407682</v>
      </c>
      <c r="K64" s="6">
        <f t="shared" si="24"/>
        <v>8.0284971845407682</v>
      </c>
      <c r="L64" s="6">
        <f t="shared" si="25"/>
        <v>6.4599583073569864</v>
      </c>
      <c r="M64" s="6">
        <f t="shared" si="26"/>
        <v>4.6206562799343072</v>
      </c>
      <c r="N64" s="44">
        <f t="shared" si="27"/>
        <v>4.296118275076672E-2</v>
      </c>
      <c r="O64" s="38">
        <f t="shared" si="28"/>
        <v>1</v>
      </c>
      <c r="P64" s="38">
        <f t="shared" si="29"/>
        <v>0</v>
      </c>
      <c r="Q64" s="38">
        <f t="shared" si="30"/>
        <v>2</v>
      </c>
      <c r="R64" s="38">
        <f t="shared" si="31"/>
        <v>0</v>
      </c>
      <c r="S64" s="38">
        <v>0.5</v>
      </c>
      <c r="U64" s="6">
        <f t="shared" si="32"/>
        <v>1.3201875085526591</v>
      </c>
      <c r="V64" s="6">
        <f t="shared" si="33"/>
        <v>0</v>
      </c>
      <c r="W64" s="6">
        <f t="shared" si="34"/>
        <v>2.6403750171053182</v>
      </c>
      <c r="X64" s="6">
        <f t="shared" si="35"/>
        <v>0</v>
      </c>
      <c r="Y64" s="6">
        <f t="shared" si="36"/>
        <v>0.66009375427632955</v>
      </c>
      <c r="Z64">
        <f t="shared" si="37"/>
        <v>0.02</v>
      </c>
    </row>
    <row r="65" spans="1:26">
      <c r="A65" s="38">
        <v>20</v>
      </c>
      <c r="B65" s="45">
        <v>10</v>
      </c>
      <c r="C65" s="30">
        <f t="shared" si="38"/>
        <v>39</v>
      </c>
      <c r="D65" s="6">
        <f t="shared" si="39"/>
        <v>41.996484704131639</v>
      </c>
      <c r="E65" s="6">
        <f t="shared" si="40"/>
        <v>10.701866086715597</v>
      </c>
      <c r="F65" s="6">
        <f t="shared" si="41"/>
        <v>29.820706075542418</v>
      </c>
      <c r="G65" s="6">
        <f t="shared" si="42"/>
        <v>4.306638871571324</v>
      </c>
      <c r="H65" s="6">
        <f t="shared" si="43"/>
        <v>25.349175395423618</v>
      </c>
      <c r="I65" s="29">
        <f t="shared" si="22"/>
        <v>112.1748711333846</v>
      </c>
      <c r="J65" s="6">
        <f t="shared" si="23"/>
        <v>8.2890696167982671</v>
      </c>
      <c r="K65" s="6">
        <f t="shared" si="24"/>
        <v>8.2890696167982671</v>
      </c>
      <c r="L65" s="6">
        <f t="shared" si="25"/>
        <v>6.4599583073569864</v>
      </c>
      <c r="M65" s="6">
        <f t="shared" si="26"/>
        <v>4.9734417700789599</v>
      </c>
      <c r="N65" s="44">
        <f t="shared" si="27"/>
        <v>4.4336505313789513E-2</v>
      </c>
      <c r="O65" s="38">
        <f t="shared" si="28"/>
        <v>1</v>
      </c>
      <c r="P65" s="38">
        <f t="shared" si="29"/>
        <v>0</v>
      </c>
      <c r="Q65" s="38">
        <f t="shared" si="30"/>
        <v>0</v>
      </c>
      <c r="R65" s="38">
        <f t="shared" si="31"/>
        <v>0</v>
      </c>
      <c r="S65" s="38">
        <v>0.5</v>
      </c>
      <c r="U65" s="6">
        <f t="shared" si="32"/>
        <v>3.3156278467193068</v>
      </c>
      <c r="V65" s="6">
        <f t="shared" si="33"/>
        <v>0</v>
      </c>
      <c r="W65" s="6">
        <f t="shared" si="34"/>
        <v>0</v>
      </c>
      <c r="X65" s="6">
        <f t="shared" si="35"/>
        <v>0</v>
      </c>
      <c r="Y65" s="6">
        <f t="shared" si="36"/>
        <v>1.6578139233596534</v>
      </c>
      <c r="Z65">
        <f t="shared" si="37"/>
        <v>0.02</v>
      </c>
    </row>
    <row r="66" spans="1:26">
      <c r="A66" s="38">
        <v>20</v>
      </c>
      <c r="B66" s="45">
        <v>10</v>
      </c>
      <c r="C66" s="30">
        <f t="shared" si="38"/>
        <v>40</v>
      </c>
      <c r="D66" s="6">
        <f t="shared" si="39"/>
        <v>45.312112550850948</v>
      </c>
      <c r="E66" s="6">
        <f t="shared" si="40"/>
        <v>10.701866086715597</v>
      </c>
      <c r="F66" s="6">
        <f t="shared" si="41"/>
        <v>29.820706075542418</v>
      </c>
      <c r="G66" s="6">
        <f t="shared" si="42"/>
        <v>4.306638871571324</v>
      </c>
      <c r="H66" s="6">
        <f t="shared" si="43"/>
        <v>27.006989318783273</v>
      </c>
      <c r="I66" s="29">
        <f t="shared" si="22"/>
        <v>117.14831290346356</v>
      </c>
      <c r="J66" s="6">
        <f t="shared" si="23"/>
        <v>8.9434927247910991</v>
      </c>
      <c r="K66" s="6">
        <f t="shared" si="24"/>
        <v>8.9434927247910991</v>
      </c>
      <c r="L66" s="6">
        <f t="shared" si="25"/>
        <v>6.4599583073569864</v>
      </c>
      <c r="M66" s="6">
        <f t="shared" si="26"/>
        <v>5.0695200328422114</v>
      </c>
      <c r="N66" s="44">
        <f t="shared" si="27"/>
        <v>4.3274375082292184E-2</v>
      </c>
      <c r="O66" s="38">
        <f t="shared" si="28"/>
        <v>1</v>
      </c>
      <c r="P66" s="38">
        <f t="shared" si="29"/>
        <v>0</v>
      </c>
      <c r="Q66" s="38">
        <f t="shared" si="30"/>
        <v>2</v>
      </c>
      <c r="R66" s="38">
        <f t="shared" si="31"/>
        <v>0</v>
      </c>
      <c r="S66" s="38">
        <v>0.5</v>
      </c>
      <c r="U66" s="6">
        <f t="shared" si="32"/>
        <v>1.4484342950977747</v>
      </c>
      <c r="V66" s="6">
        <f t="shared" si="33"/>
        <v>0</v>
      </c>
      <c r="W66" s="6">
        <f t="shared" si="34"/>
        <v>2.8968685901955493</v>
      </c>
      <c r="X66" s="6">
        <f t="shared" si="35"/>
        <v>0</v>
      </c>
      <c r="Y66" s="6">
        <f t="shared" si="36"/>
        <v>0.72421714754888733</v>
      </c>
      <c r="Z66">
        <f t="shared" si="37"/>
        <v>0.02</v>
      </c>
    </row>
    <row r="67" spans="1:26">
      <c r="A67" s="38">
        <v>20</v>
      </c>
      <c r="B67" s="45">
        <v>10</v>
      </c>
      <c r="C67" s="30">
        <f t="shared" si="38"/>
        <v>41</v>
      </c>
      <c r="D67" s="6">
        <f t="shared" si="39"/>
        <v>46.760546845948724</v>
      </c>
      <c r="E67" s="6">
        <f t="shared" si="40"/>
        <v>10.701866086715597</v>
      </c>
      <c r="F67" s="6">
        <f t="shared" si="41"/>
        <v>32.71757466573797</v>
      </c>
      <c r="G67" s="6">
        <f t="shared" si="42"/>
        <v>4.306638871571324</v>
      </c>
      <c r="H67" s="6">
        <f t="shared" si="43"/>
        <v>27.731206466332161</v>
      </c>
      <c r="I67" s="29">
        <f t="shared" si="22"/>
        <v>122.21783293630577</v>
      </c>
      <c r="J67" s="6">
        <f t="shared" si="23"/>
        <v>9.2293779076107558</v>
      </c>
      <c r="K67" s="6">
        <f t="shared" si="24"/>
        <v>9.2293779076107558</v>
      </c>
      <c r="L67" s="6">
        <f t="shared" si="25"/>
        <v>6.4599583073569864</v>
      </c>
      <c r="M67" s="6">
        <f t="shared" si="26"/>
        <v>5.5376267445664533</v>
      </c>
      <c r="N67" s="44">
        <f t="shared" si="27"/>
        <v>4.5309482352320928E-2</v>
      </c>
      <c r="O67" s="38">
        <f t="shared" si="28"/>
        <v>1</v>
      </c>
      <c r="P67" s="38">
        <f t="shared" si="29"/>
        <v>0</v>
      </c>
      <c r="Q67" s="38">
        <f t="shared" si="30"/>
        <v>0</v>
      </c>
      <c r="R67" s="38">
        <f t="shared" si="31"/>
        <v>0</v>
      </c>
      <c r="S67" s="38">
        <v>0.5</v>
      </c>
      <c r="U67" s="6">
        <f t="shared" si="32"/>
        <v>3.6917511630443021</v>
      </c>
      <c r="V67" s="6">
        <f t="shared" si="33"/>
        <v>0</v>
      </c>
      <c r="W67" s="6">
        <f t="shared" si="34"/>
        <v>0</v>
      </c>
      <c r="X67" s="6">
        <f t="shared" si="35"/>
        <v>0</v>
      </c>
      <c r="Y67" s="6">
        <f t="shared" si="36"/>
        <v>1.845875581522151</v>
      </c>
      <c r="Z67">
        <f t="shared" si="37"/>
        <v>0.02</v>
      </c>
    </row>
    <row r="68" spans="1:26">
      <c r="A68" s="38">
        <v>20</v>
      </c>
      <c r="B68" s="45">
        <v>10</v>
      </c>
      <c r="C68" s="30">
        <f t="shared" si="38"/>
        <v>42</v>
      </c>
      <c r="D68" s="6">
        <f t="shared" si="39"/>
        <v>50.452298008993026</v>
      </c>
      <c r="E68" s="6">
        <f t="shared" si="40"/>
        <v>10.701866086715597</v>
      </c>
      <c r="F68" s="6">
        <f t="shared" si="41"/>
        <v>32.71757466573797</v>
      </c>
      <c r="G68" s="6">
        <f t="shared" si="42"/>
        <v>4.306638871571324</v>
      </c>
      <c r="H68" s="6">
        <f t="shared" si="43"/>
        <v>29.577082047854311</v>
      </c>
      <c r="I68" s="29">
        <f t="shared" si="22"/>
        <v>127.75545968087224</v>
      </c>
      <c r="J68" s="6">
        <f t="shared" si="23"/>
        <v>9.9580384756072871</v>
      </c>
      <c r="K68" s="6">
        <f t="shared" si="24"/>
        <v>9.9580384756072871</v>
      </c>
      <c r="L68" s="6">
        <f t="shared" si="25"/>
        <v>6.4599583073569864</v>
      </c>
      <c r="M68" s="6">
        <f t="shared" si="26"/>
        <v>5.561987693175455</v>
      </c>
      <c r="N68" s="44">
        <f t="shared" si="27"/>
        <v>4.3536203517791465E-2</v>
      </c>
      <c r="O68" s="38">
        <f t="shared" si="28"/>
        <v>1</v>
      </c>
      <c r="P68" s="38">
        <f t="shared" si="29"/>
        <v>0</v>
      </c>
      <c r="Q68" s="38">
        <f t="shared" si="30"/>
        <v>2</v>
      </c>
      <c r="R68" s="38">
        <f t="shared" si="31"/>
        <v>0</v>
      </c>
      <c r="S68" s="38">
        <v>0.5</v>
      </c>
      <c r="U68" s="6">
        <f t="shared" si="32"/>
        <v>1.5891393409072729</v>
      </c>
      <c r="V68" s="6">
        <f t="shared" si="33"/>
        <v>0</v>
      </c>
      <c r="W68" s="6">
        <f t="shared" si="34"/>
        <v>3.1782786818145459</v>
      </c>
      <c r="X68" s="6">
        <f t="shared" si="35"/>
        <v>0</v>
      </c>
      <c r="Y68" s="6">
        <f t="shared" si="36"/>
        <v>0.79456967045363647</v>
      </c>
      <c r="Z68">
        <f t="shared" si="37"/>
        <v>0.02</v>
      </c>
    </row>
    <row r="69" spans="1:26">
      <c r="A69" s="38">
        <v>20</v>
      </c>
      <c r="B69" s="45">
        <v>10</v>
      </c>
      <c r="C69" s="30">
        <f t="shared" si="38"/>
        <v>43</v>
      </c>
      <c r="D69" s="6">
        <f t="shared" si="39"/>
        <v>52.041437349900299</v>
      </c>
      <c r="E69" s="6">
        <f t="shared" si="40"/>
        <v>10.701866086715597</v>
      </c>
      <c r="F69" s="6">
        <f t="shared" si="41"/>
        <v>35.895853347552517</v>
      </c>
      <c r="G69" s="6">
        <f t="shared" si="42"/>
        <v>4.306638871571324</v>
      </c>
      <c r="H69" s="6">
        <f t="shared" si="43"/>
        <v>30.371651718307948</v>
      </c>
      <c r="I69" s="29">
        <f t="shared" si="22"/>
        <v>133.3174473740477</v>
      </c>
      <c r="J69" s="6">
        <f t="shared" si="23"/>
        <v>10.271695361900854</v>
      </c>
      <c r="K69" s="6">
        <f t="shared" si="24"/>
        <v>10.271695361900854</v>
      </c>
      <c r="L69" s="6">
        <f t="shared" si="25"/>
        <v>6.4599583073569864</v>
      </c>
      <c r="M69" s="6">
        <f t="shared" si="26"/>
        <v>6.1022950690839286</v>
      </c>
      <c r="N69" s="44">
        <f t="shared" si="27"/>
        <v>4.5772666588513117E-2</v>
      </c>
      <c r="O69" s="38">
        <f t="shared" si="28"/>
        <v>1</v>
      </c>
      <c r="P69" s="38">
        <f t="shared" si="29"/>
        <v>0</v>
      </c>
      <c r="Q69" s="38">
        <f t="shared" si="30"/>
        <v>2</v>
      </c>
      <c r="R69" s="38">
        <f t="shared" si="31"/>
        <v>0</v>
      </c>
      <c r="S69" s="38">
        <v>0.5</v>
      </c>
      <c r="U69" s="6">
        <f t="shared" si="32"/>
        <v>1.7435128768811226</v>
      </c>
      <c r="V69" s="6">
        <f t="shared" si="33"/>
        <v>0</v>
      </c>
      <c r="W69" s="6">
        <f t="shared" si="34"/>
        <v>3.4870257537622451</v>
      </c>
      <c r="X69" s="6">
        <f t="shared" si="35"/>
        <v>0</v>
      </c>
      <c r="Y69" s="6">
        <f t="shared" si="36"/>
        <v>0.87175643844056128</v>
      </c>
      <c r="Z69">
        <f t="shared" si="37"/>
        <v>0.02</v>
      </c>
    </row>
    <row r="70" spans="1:26">
      <c r="A70" s="38">
        <v>20</v>
      </c>
      <c r="B70" s="45">
        <v>10</v>
      </c>
      <c r="C70" s="30">
        <f t="shared" si="38"/>
        <v>44</v>
      </c>
      <c r="D70" s="6">
        <f t="shared" si="39"/>
        <v>53.784950226781419</v>
      </c>
      <c r="E70" s="6">
        <f t="shared" si="40"/>
        <v>10.701866086715597</v>
      </c>
      <c r="F70" s="6">
        <f t="shared" si="41"/>
        <v>39.382879101314764</v>
      </c>
      <c r="G70" s="6">
        <f t="shared" si="42"/>
        <v>4.306638871571324</v>
      </c>
      <c r="H70" s="6">
        <f t="shared" si="43"/>
        <v>31.243408156748508</v>
      </c>
      <c r="I70" s="29">
        <f t="shared" si="22"/>
        <v>139.41974244313161</v>
      </c>
      <c r="J70" s="6">
        <f t="shared" si="23"/>
        <v>10.615821774291508</v>
      </c>
      <c r="K70" s="6">
        <f t="shared" si="24"/>
        <v>10.615821774291508</v>
      </c>
      <c r="L70" s="6">
        <f t="shared" si="25"/>
        <v>6.4599583073569864</v>
      </c>
      <c r="M70" s="6">
        <f t="shared" si="26"/>
        <v>6.3694930645749048</v>
      </c>
      <c r="N70" s="44">
        <f t="shared" si="27"/>
        <v>4.5685732543746298E-2</v>
      </c>
      <c r="O70" s="38">
        <f t="shared" si="28"/>
        <v>1</v>
      </c>
      <c r="P70" s="38">
        <f t="shared" si="29"/>
        <v>0</v>
      </c>
      <c r="Q70" s="38">
        <f t="shared" si="30"/>
        <v>0</v>
      </c>
      <c r="R70" s="38">
        <f t="shared" si="31"/>
        <v>0</v>
      </c>
      <c r="S70" s="38">
        <v>0.5</v>
      </c>
      <c r="U70" s="6">
        <f t="shared" si="32"/>
        <v>4.2463287097166029</v>
      </c>
      <c r="V70" s="6">
        <f t="shared" si="33"/>
        <v>0</v>
      </c>
      <c r="W70" s="6">
        <f t="shared" si="34"/>
        <v>0</v>
      </c>
      <c r="X70" s="6">
        <f t="shared" si="35"/>
        <v>0</v>
      </c>
      <c r="Y70" s="6">
        <f t="shared" si="36"/>
        <v>2.1231643548583015</v>
      </c>
      <c r="Z70">
        <f t="shared" si="37"/>
        <v>0.02</v>
      </c>
    </row>
    <row r="71" spans="1:26">
      <c r="A71" s="38">
        <v>20</v>
      </c>
      <c r="B71" s="45">
        <v>10</v>
      </c>
      <c r="C71" s="30">
        <f t="shared" si="38"/>
        <v>45</v>
      </c>
      <c r="D71" s="6">
        <f t="shared" si="39"/>
        <v>58.031278936498019</v>
      </c>
      <c r="E71" s="6">
        <f t="shared" si="40"/>
        <v>10.701866086715597</v>
      </c>
      <c r="F71" s="6">
        <f t="shared" si="41"/>
        <v>39.382879101314764</v>
      </c>
      <c r="G71" s="6">
        <f t="shared" si="42"/>
        <v>4.306638871571324</v>
      </c>
      <c r="H71" s="6">
        <f t="shared" si="43"/>
        <v>33.366572511606812</v>
      </c>
      <c r="I71" s="29">
        <f t="shared" si="22"/>
        <v>145.78923550770651</v>
      </c>
      <c r="J71" s="6">
        <f t="shared" si="23"/>
        <v>11.453942263152024</v>
      </c>
      <c r="K71" s="6">
        <f t="shared" si="24"/>
        <v>10.701866086715597</v>
      </c>
      <c r="L71" s="6">
        <f t="shared" si="25"/>
        <v>6.4599583073569864</v>
      </c>
      <c r="M71" s="6">
        <f t="shared" si="26"/>
        <v>6.4211196520293585</v>
      </c>
      <c r="N71" s="44">
        <f t="shared" si="27"/>
        <v>4.4043852961214922E-2</v>
      </c>
      <c r="O71" s="38">
        <f t="shared" si="28"/>
        <v>0</v>
      </c>
      <c r="P71" s="38">
        <f t="shared" si="29"/>
        <v>1</v>
      </c>
      <c r="Q71" s="38">
        <f t="shared" si="30"/>
        <v>0</v>
      </c>
      <c r="R71" s="38">
        <f t="shared" si="31"/>
        <v>0</v>
      </c>
      <c r="S71" s="38">
        <v>0.5</v>
      </c>
      <c r="U71" s="6">
        <f t="shared" si="32"/>
        <v>0</v>
      </c>
      <c r="V71" s="6">
        <f t="shared" si="33"/>
        <v>4.2807464346862387</v>
      </c>
      <c r="W71" s="6">
        <f t="shared" si="34"/>
        <v>0</v>
      </c>
      <c r="X71" s="6">
        <f t="shared" si="35"/>
        <v>0</v>
      </c>
      <c r="Y71" s="6">
        <f t="shared" si="36"/>
        <v>2.1403732173431194</v>
      </c>
      <c r="Z71">
        <f t="shared" si="37"/>
        <v>0.02</v>
      </c>
    </row>
    <row r="72" spans="1:26">
      <c r="A72" s="38">
        <v>20</v>
      </c>
      <c r="B72" s="45">
        <v>10</v>
      </c>
      <c r="C72" s="30">
        <f t="shared" si="38"/>
        <v>46</v>
      </c>
      <c r="D72" s="6">
        <f t="shared" si="39"/>
        <v>58.031278936498019</v>
      </c>
      <c r="E72" s="6">
        <f t="shared" si="40"/>
        <v>14.982612521401837</v>
      </c>
      <c r="F72" s="6">
        <f t="shared" si="41"/>
        <v>39.382879101314764</v>
      </c>
      <c r="G72" s="6">
        <f t="shared" si="42"/>
        <v>4.306638871571324</v>
      </c>
      <c r="H72" s="6">
        <f t="shared" si="43"/>
        <v>35.50694572894993</v>
      </c>
      <c r="I72" s="29">
        <f t="shared" si="22"/>
        <v>152.21035515973585</v>
      </c>
      <c r="J72" s="6">
        <f t="shared" si="23"/>
        <v>11.453942263152024</v>
      </c>
      <c r="K72" s="6">
        <f t="shared" si="24"/>
        <v>11.453942263152024</v>
      </c>
      <c r="L72" s="6">
        <f t="shared" si="25"/>
        <v>6.4599583073569864</v>
      </c>
      <c r="M72" s="6">
        <f t="shared" si="26"/>
        <v>6.4599583073569864</v>
      </c>
      <c r="N72" s="44">
        <f t="shared" si="27"/>
        <v>4.2440990960027909E-2</v>
      </c>
      <c r="O72" s="38">
        <f t="shared" si="28"/>
        <v>1</v>
      </c>
      <c r="P72" s="38">
        <f t="shared" si="29"/>
        <v>0</v>
      </c>
      <c r="Q72" s="38">
        <f t="shared" si="30"/>
        <v>0</v>
      </c>
      <c r="R72" s="38">
        <f t="shared" si="31"/>
        <v>1</v>
      </c>
      <c r="S72" s="38">
        <v>0.5</v>
      </c>
      <c r="U72" s="6">
        <f t="shared" si="32"/>
        <v>2.5839833229427946</v>
      </c>
      <c r="V72" s="6">
        <f t="shared" si="33"/>
        <v>0</v>
      </c>
      <c r="W72" s="6">
        <f t="shared" si="34"/>
        <v>0</v>
      </c>
      <c r="X72" s="6">
        <f t="shared" si="35"/>
        <v>2.5839833229427946</v>
      </c>
      <c r="Y72" s="6">
        <f t="shared" si="36"/>
        <v>1.2919916614713973</v>
      </c>
      <c r="Z72">
        <f t="shared" si="37"/>
        <v>0.02</v>
      </c>
    </row>
    <row r="73" spans="1:26">
      <c r="A73" s="38">
        <v>20</v>
      </c>
      <c r="B73" s="45">
        <v>10</v>
      </c>
      <c r="C73" s="30">
        <f t="shared" si="38"/>
        <v>47</v>
      </c>
      <c r="D73" s="6">
        <f t="shared" si="39"/>
        <v>60.615262259440811</v>
      </c>
      <c r="E73" s="6">
        <f t="shared" si="40"/>
        <v>14.982612521401837</v>
      </c>
      <c r="F73" s="6">
        <f t="shared" si="41"/>
        <v>39.382879101314764</v>
      </c>
      <c r="G73" s="6">
        <f t="shared" si="42"/>
        <v>6.8906221945141191</v>
      </c>
      <c r="H73" s="6">
        <f t="shared" si="43"/>
        <v>36.798937390421329</v>
      </c>
      <c r="I73" s="29">
        <f t="shared" si="22"/>
        <v>158.67031346709285</v>
      </c>
      <c r="J73" s="6">
        <f t="shared" si="23"/>
        <v>11.963956798973671</v>
      </c>
      <c r="K73" s="6">
        <f t="shared" si="24"/>
        <v>11.963956798973671</v>
      </c>
      <c r="L73" s="6">
        <f t="shared" si="25"/>
        <v>10.335933291771179</v>
      </c>
      <c r="M73" s="6">
        <f t="shared" si="26"/>
        <v>6.6950894472235101</v>
      </c>
      <c r="N73" s="44">
        <f t="shared" si="27"/>
        <v>4.2194972083495798E-2</v>
      </c>
      <c r="O73" s="38">
        <f t="shared" si="28"/>
        <v>1</v>
      </c>
      <c r="P73" s="38">
        <f t="shared" si="29"/>
        <v>0</v>
      </c>
      <c r="Q73" s="38">
        <f t="shared" si="30"/>
        <v>2</v>
      </c>
      <c r="R73" s="38">
        <f t="shared" si="31"/>
        <v>0</v>
      </c>
      <c r="S73" s="38">
        <v>0.5</v>
      </c>
      <c r="U73" s="6">
        <f t="shared" si="32"/>
        <v>1.9128826992067172</v>
      </c>
      <c r="V73" s="6">
        <f t="shared" si="33"/>
        <v>0</v>
      </c>
      <c r="W73" s="6">
        <f t="shared" si="34"/>
        <v>3.8257653984134343</v>
      </c>
      <c r="X73" s="6">
        <f t="shared" si="35"/>
        <v>0</v>
      </c>
      <c r="Y73" s="6">
        <f t="shared" si="36"/>
        <v>0.95644134960335858</v>
      </c>
      <c r="Z73">
        <f t="shared" si="37"/>
        <v>0.02</v>
      </c>
    </row>
    <row r="74" spans="1:26">
      <c r="A74" s="38">
        <v>20</v>
      </c>
      <c r="B74" s="45">
        <v>10</v>
      </c>
      <c r="C74" s="30">
        <f t="shared" si="38"/>
        <v>48</v>
      </c>
      <c r="D74" s="6">
        <f t="shared" si="39"/>
        <v>62.52814495864753</v>
      </c>
      <c r="E74" s="6">
        <f t="shared" si="40"/>
        <v>14.982612521401837</v>
      </c>
      <c r="F74" s="6">
        <f t="shared" si="41"/>
        <v>43.208644499728194</v>
      </c>
      <c r="G74" s="6">
        <f t="shared" si="42"/>
        <v>6.8906221945141191</v>
      </c>
      <c r="H74" s="6">
        <f t="shared" si="43"/>
        <v>37.755378740024689</v>
      </c>
      <c r="I74" s="29">
        <f t="shared" si="22"/>
        <v>165.36540291431638</v>
      </c>
      <c r="J74" s="6">
        <f t="shared" si="23"/>
        <v>12.341512634282275</v>
      </c>
      <c r="K74" s="6">
        <f t="shared" si="24"/>
        <v>12.341512634282275</v>
      </c>
      <c r="L74" s="6">
        <f t="shared" si="25"/>
        <v>10.335933291771179</v>
      </c>
      <c r="M74" s="6">
        <f t="shared" si="26"/>
        <v>7.3454695649537936</v>
      </c>
      <c r="N74" s="44">
        <f t="shared" si="27"/>
        <v>4.4419627295074704E-2</v>
      </c>
      <c r="O74" s="38">
        <f t="shared" si="28"/>
        <v>1</v>
      </c>
      <c r="P74" s="38">
        <f t="shared" si="29"/>
        <v>0</v>
      </c>
      <c r="Q74" s="38">
        <f t="shared" si="30"/>
        <v>2</v>
      </c>
      <c r="R74" s="38">
        <f t="shared" si="31"/>
        <v>0</v>
      </c>
      <c r="S74" s="38">
        <v>0.5</v>
      </c>
      <c r="U74" s="6">
        <f t="shared" si="32"/>
        <v>2.0987055899867983</v>
      </c>
      <c r="V74" s="6">
        <f t="shared" si="33"/>
        <v>0</v>
      </c>
      <c r="W74" s="6">
        <f t="shared" si="34"/>
        <v>4.1974111799735967</v>
      </c>
      <c r="X74" s="6">
        <f t="shared" si="35"/>
        <v>0</v>
      </c>
      <c r="Y74" s="6">
        <f t="shared" si="36"/>
        <v>1.0493527949933992</v>
      </c>
      <c r="Z74">
        <f t="shared" si="37"/>
        <v>0.02</v>
      </c>
    </row>
    <row r="75" spans="1:26">
      <c r="A75" s="38">
        <v>20</v>
      </c>
      <c r="B75" s="45">
        <v>10</v>
      </c>
      <c r="C75" s="30">
        <f t="shared" si="38"/>
        <v>49</v>
      </c>
      <c r="D75" s="6">
        <f t="shared" si="39"/>
        <v>64.626850548634323</v>
      </c>
      <c r="E75" s="6">
        <f t="shared" si="40"/>
        <v>14.982612521401837</v>
      </c>
      <c r="F75" s="6">
        <f t="shared" si="41"/>
        <v>47.406055679701794</v>
      </c>
      <c r="G75" s="6">
        <f t="shared" si="42"/>
        <v>6.8906221945141191</v>
      </c>
      <c r="H75" s="6">
        <f t="shared" si="43"/>
        <v>38.804731535018085</v>
      </c>
      <c r="I75" s="29">
        <f t="shared" si="22"/>
        <v>172.71087247927014</v>
      </c>
      <c r="J75" s="6">
        <f t="shared" si="23"/>
        <v>12.755745322163714</v>
      </c>
      <c r="K75" s="6">
        <f t="shared" si="24"/>
        <v>12.755745322163714</v>
      </c>
      <c r="L75" s="6">
        <f t="shared" si="25"/>
        <v>10.335933291771179</v>
      </c>
      <c r="M75" s="6">
        <f t="shared" si="26"/>
        <v>7.653447193298228</v>
      </c>
      <c r="N75" s="44">
        <f t="shared" si="27"/>
        <v>4.4313638646095332E-2</v>
      </c>
      <c r="O75" s="38">
        <f t="shared" si="28"/>
        <v>1</v>
      </c>
      <c r="P75" s="38">
        <f t="shared" si="29"/>
        <v>0</v>
      </c>
      <c r="Q75" s="38">
        <f t="shared" si="30"/>
        <v>0</v>
      </c>
      <c r="R75" s="38">
        <f t="shared" si="31"/>
        <v>0</v>
      </c>
      <c r="S75" s="38">
        <v>0.5</v>
      </c>
      <c r="U75" s="6">
        <f t="shared" si="32"/>
        <v>5.1022981288654856</v>
      </c>
      <c r="V75" s="6">
        <f t="shared" si="33"/>
        <v>0</v>
      </c>
      <c r="W75" s="6">
        <f t="shared" si="34"/>
        <v>0</v>
      </c>
      <c r="X75" s="6">
        <f t="shared" si="35"/>
        <v>0</v>
      </c>
      <c r="Y75" s="6">
        <f t="shared" si="36"/>
        <v>2.5511490644327428</v>
      </c>
      <c r="Z75">
        <f t="shared" si="37"/>
        <v>0.02</v>
      </c>
    </row>
    <row r="76" spans="1:26">
      <c r="A76" s="38">
        <v>20</v>
      </c>
      <c r="B76" s="45">
        <v>10</v>
      </c>
      <c r="C76" s="30">
        <f t="shared" si="38"/>
        <v>50</v>
      </c>
      <c r="D76" s="6">
        <f t="shared" si="39"/>
        <v>69.729148677499808</v>
      </c>
      <c r="E76" s="6">
        <f t="shared" si="40"/>
        <v>14.982612521401837</v>
      </c>
      <c r="F76" s="6">
        <f t="shared" si="41"/>
        <v>47.406055679701794</v>
      </c>
      <c r="G76" s="6">
        <f t="shared" si="42"/>
        <v>6.8906221945141191</v>
      </c>
      <c r="H76" s="6">
        <f t="shared" si="43"/>
        <v>41.355880599450828</v>
      </c>
      <c r="I76" s="29">
        <f t="shared" si="22"/>
        <v>180.3643196725684</v>
      </c>
      <c r="J76" s="6">
        <f t="shared" si="23"/>
        <v>13.762813049231468</v>
      </c>
      <c r="K76" s="6">
        <f t="shared" si="24"/>
        <v>13.762813049231468</v>
      </c>
      <c r="L76" s="6">
        <f t="shared" si="25"/>
        <v>10.335933291771179</v>
      </c>
      <c r="M76" s="6">
        <f t="shared" si="26"/>
        <v>8.0590294655493047</v>
      </c>
      <c r="N76" s="44">
        <f t="shared" si="27"/>
        <v>4.4681949734734605E-2</v>
      </c>
      <c r="O76" s="38">
        <f t="shared" si="28"/>
        <v>1</v>
      </c>
      <c r="P76" s="38">
        <f t="shared" si="29"/>
        <v>0</v>
      </c>
      <c r="Q76" s="38">
        <f t="shared" si="30"/>
        <v>2</v>
      </c>
      <c r="R76" s="38">
        <f t="shared" si="31"/>
        <v>0</v>
      </c>
      <c r="S76" s="38">
        <v>0.5</v>
      </c>
      <c r="U76" s="6">
        <f t="shared" si="32"/>
        <v>2.3025798472998011</v>
      </c>
      <c r="V76" s="6">
        <f t="shared" si="33"/>
        <v>0</v>
      </c>
      <c r="W76" s="6">
        <f t="shared" si="34"/>
        <v>4.6051596945996023</v>
      </c>
      <c r="X76" s="6">
        <f t="shared" si="35"/>
        <v>0</v>
      </c>
      <c r="Y76" s="6">
        <f t="shared" si="36"/>
        <v>1.1512899236499006</v>
      </c>
      <c r="Z76">
        <f t="shared" si="37"/>
        <v>0.02</v>
      </c>
    </row>
    <row r="77" spans="1:26">
      <c r="A77" s="38">
        <v>20</v>
      </c>
      <c r="B77" s="45">
        <v>10</v>
      </c>
      <c r="C77" s="30">
        <f t="shared" si="38"/>
        <v>51</v>
      </c>
      <c r="D77" s="6">
        <f t="shared" si="39"/>
        <v>72.031728524799604</v>
      </c>
      <c r="E77" s="6">
        <f t="shared" si="40"/>
        <v>14.982612521401837</v>
      </c>
      <c r="F77" s="6">
        <f t="shared" si="41"/>
        <v>52.011215374301393</v>
      </c>
      <c r="G77" s="6">
        <f t="shared" si="42"/>
        <v>6.8906221945141191</v>
      </c>
      <c r="H77" s="6">
        <f t="shared" si="43"/>
        <v>42.507170523100726</v>
      </c>
      <c r="I77" s="29">
        <f t="shared" si="22"/>
        <v>188.42334913811766</v>
      </c>
      <c r="J77" s="6">
        <f t="shared" si="23"/>
        <v>14.217285483935676</v>
      </c>
      <c r="K77" s="6">
        <f t="shared" si="24"/>
        <v>14.217285483935676</v>
      </c>
      <c r="L77" s="6">
        <f t="shared" si="25"/>
        <v>10.335933291771179</v>
      </c>
      <c r="M77" s="6">
        <f t="shared" si="26"/>
        <v>8.5303712903614048</v>
      </c>
      <c r="N77" s="44">
        <f t="shared" si="27"/>
        <v>4.5272368469092925E-2</v>
      </c>
      <c r="O77" s="38">
        <f t="shared" si="28"/>
        <v>1</v>
      </c>
      <c r="P77" s="38">
        <f t="shared" si="29"/>
        <v>0</v>
      </c>
      <c r="Q77" s="38">
        <f t="shared" si="30"/>
        <v>0</v>
      </c>
      <c r="R77" s="38">
        <f t="shared" si="31"/>
        <v>0</v>
      </c>
      <c r="S77" s="38">
        <v>0.5</v>
      </c>
      <c r="U77" s="6">
        <f t="shared" si="32"/>
        <v>5.6869141935742702</v>
      </c>
      <c r="V77" s="6">
        <f t="shared" si="33"/>
        <v>0</v>
      </c>
      <c r="W77" s="6">
        <f t="shared" si="34"/>
        <v>0</v>
      </c>
      <c r="X77" s="6">
        <f t="shared" si="35"/>
        <v>0</v>
      </c>
      <c r="Y77" s="6">
        <f t="shared" si="36"/>
        <v>2.8434570967871351</v>
      </c>
      <c r="Z77">
        <f t="shared" si="37"/>
        <v>0.02</v>
      </c>
    </row>
    <row r="78" spans="1:26">
      <c r="A78" s="38">
        <v>20</v>
      </c>
      <c r="B78" s="45">
        <v>10</v>
      </c>
      <c r="C78" s="30">
        <f t="shared" si="38"/>
        <v>52</v>
      </c>
      <c r="D78" s="6">
        <f t="shared" si="39"/>
        <v>77.718642718373872</v>
      </c>
      <c r="E78" s="6">
        <f t="shared" si="40"/>
        <v>14.982612521401837</v>
      </c>
      <c r="F78" s="6">
        <f t="shared" si="41"/>
        <v>52.011215374301393</v>
      </c>
      <c r="G78" s="6">
        <f t="shared" si="42"/>
        <v>6.8906221945141191</v>
      </c>
      <c r="H78" s="6">
        <f t="shared" si="43"/>
        <v>45.35062761988786</v>
      </c>
      <c r="I78" s="29">
        <f t="shared" si="22"/>
        <v>196.95372042847907</v>
      </c>
      <c r="J78" s="6">
        <f t="shared" si="23"/>
        <v>15.339741993983949</v>
      </c>
      <c r="K78" s="6">
        <f t="shared" si="24"/>
        <v>14.982612521401837</v>
      </c>
      <c r="L78" s="6">
        <f t="shared" si="25"/>
        <v>10.335933291771179</v>
      </c>
      <c r="M78" s="6">
        <f t="shared" si="26"/>
        <v>8.8419066136312381</v>
      </c>
      <c r="N78" s="44">
        <f t="shared" si="27"/>
        <v>4.4893321103025574E-2</v>
      </c>
      <c r="O78" s="38">
        <f t="shared" si="28"/>
        <v>0</v>
      </c>
      <c r="P78" s="38">
        <f t="shared" si="29"/>
        <v>1</v>
      </c>
      <c r="Q78" s="38">
        <f t="shared" si="30"/>
        <v>2</v>
      </c>
      <c r="R78" s="38">
        <f t="shared" si="31"/>
        <v>0</v>
      </c>
      <c r="S78" s="38">
        <v>0.5</v>
      </c>
      <c r="U78" s="6">
        <f t="shared" si="32"/>
        <v>0</v>
      </c>
      <c r="V78" s="6">
        <f t="shared" si="33"/>
        <v>2.5262590324660681</v>
      </c>
      <c r="W78" s="6">
        <f t="shared" si="34"/>
        <v>5.0525180649321362</v>
      </c>
      <c r="X78" s="6">
        <f t="shared" si="35"/>
        <v>0</v>
      </c>
      <c r="Y78" s="6">
        <f t="shared" si="36"/>
        <v>1.263129516233034</v>
      </c>
      <c r="Z78">
        <f t="shared" si="37"/>
        <v>0.02</v>
      </c>
    </row>
    <row r="79" spans="1:26">
      <c r="A79" s="38">
        <v>20</v>
      </c>
      <c r="B79" s="45">
        <v>10</v>
      </c>
      <c r="C79" s="30">
        <f t="shared" si="38"/>
        <v>53</v>
      </c>
      <c r="D79" s="6">
        <f t="shared" si="39"/>
        <v>77.718642718373872</v>
      </c>
      <c r="E79" s="6">
        <f t="shared" si="40"/>
        <v>17.508871553867905</v>
      </c>
      <c r="F79" s="6">
        <f t="shared" si="41"/>
        <v>57.06373343923353</v>
      </c>
      <c r="G79" s="6">
        <f t="shared" si="42"/>
        <v>6.8906221945141191</v>
      </c>
      <c r="H79" s="6">
        <f t="shared" si="43"/>
        <v>46.613757136120896</v>
      </c>
      <c r="I79" s="29">
        <f t="shared" si="22"/>
        <v>205.79562704211031</v>
      </c>
      <c r="J79" s="6">
        <f t="shared" si="23"/>
        <v>15.339741993983949</v>
      </c>
      <c r="K79" s="6">
        <f t="shared" si="24"/>
        <v>15.339741993983949</v>
      </c>
      <c r="L79" s="6">
        <f t="shared" si="25"/>
        <v>10.335933291771179</v>
      </c>
      <c r="M79" s="6">
        <f t="shared" si="26"/>
        <v>9.20384519639037</v>
      </c>
      <c r="N79" s="44">
        <f t="shared" si="27"/>
        <v>4.472323017100388E-2</v>
      </c>
      <c r="O79" s="38">
        <f t="shared" si="28"/>
        <v>1</v>
      </c>
      <c r="P79" s="38">
        <f t="shared" si="29"/>
        <v>0</v>
      </c>
      <c r="Q79" s="38">
        <f t="shared" si="30"/>
        <v>0</v>
      </c>
      <c r="R79" s="38">
        <f t="shared" si="31"/>
        <v>0</v>
      </c>
      <c r="S79" s="38">
        <v>0.5</v>
      </c>
      <c r="U79" s="6">
        <f t="shared" si="32"/>
        <v>6.1358967975935803</v>
      </c>
      <c r="V79" s="6">
        <f t="shared" si="33"/>
        <v>0</v>
      </c>
      <c r="W79" s="6">
        <f t="shared" si="34"/>
        <v>0</v>
      </c>
      <c r="X79" s="6">
        <f t="shared" si="35"/>
        <v>0</v>
      </c>
      <c r="Y79" s="6">
        <f t="shared" si="36"/>
        <v>3.0679483987967902</v>
      </c>
      <c r="Z79">
        <f t="shared" si="37"/>
        <v>0.02</v>
      </c>
    </row>
    <row r="80" spans="1:26">
      <c r="A80" s="38">
        <v>20</v>
      </c>
      <c r="B80" s="45">
        <v>10</v>
      </c>
      <c r="C80" s="30">
        <f t="shared" si="38"/>
        <v>54</v>
      </c>
      <c r="D80" s="6">
        <f t="shared" si="39"/>
        <v>83.854539515967446</v>
      </c>
      <c r="E80" s="6">
        <f t="shared" si="40"/>
        <v>17.508871553867905</v>
      </c>
      <c r="F80" s="6">
        <f t="shared" si="41"/>
        <v>57.06373343923353</v>
      </c>
      <c r="G80" s="6">
        <f t="shared" si="42"/>
        <v>6.8906221945141191</v>
      </c>
      <c r="H80" s="6">
        <f t="shared" si="43"/>
        <v>49.681705534917683</v>
      </c>
      <c r="I80" s="29">
        <f t="shared" si="22"/>
        <v>214.99947223850069</v>
      </c>
      <c r="J80" s="6">
        <f t="shared" si="23"/>
        <v>16.550816589275943</v>
      </c>
      <c r="K80" s="6">
        <f t="shared" si="24"/>
        <v>16.550816589275943</v>
      </c>
      <c r="L80" s="6">
        <f t="shared" si="25"/>
        <v>10.335933291771179</v>
      </c>
      <c r="M80" s="6">
        <f t="shared" si="26"/>
        <v>9.7008346846697009</v>
      </c>
      <c r="N80" s="44">
        <f t="shared" si="27"/>
        <v>4.5120272080986713E-2</v>
      </c>
      <c r="O80" s="38">
        <f t="shared" si="28"/>
        <v>1</v>
      </c>
      <c r="P80" s="38">
        <f t="shared" si="29"/>
        <v>0</v>
      </c>
      <c r="Q80" s="38">
        <f t="shared" si="30"/>
        <v>2</v>
      </c>
      <c r="R80" s="38">
        <f t="shared" si="31"/>
        <v>0</v>
      </c>
      <c r="S80" s="38">
        <v>0.5</v>
      </c>
      <c r="U80" s="6">
        <f t="shared" si="32"/>
        <v>2.7716670527627718</v>
      </c>
      <c r="V80" s="6">
        <f t="shared" si="33"/>
        <v>0</v>
      </c>
      <c r="W80" s="6">
        <f t="shared" si="34"/>
        <v>5.5433341055255436</v>
      </c>
      <c r="X80" s="6">
        <f t="shared" si="35"/>
        <v>0</v>
      </c>
      <c r="Y80" s="6">
        <f t="shared" si="36"/>
        <v>1.3858335263813859</v>
      </c>
      <c r="Z80">
        <f t="shared" si="37"/>
        <v>0.02</v>
      </c>
    </row>
    <row r="81" spans="1:26">
      <c r="A81" s="38">
        <v>20</v>
      </c>
      <c r="B81" s="45">
        <v>10</v>
      </c>
      <c r="C81" s="30">
        <f t="shared" si="38"/>
        <v>55</v>
      </c>
      <c r="D81" s="6">
        <f t="shared" si="39"/>
        <v>86.626206568730211</v>
      </c>
      <c r="E81" s="6">
        <f t="shared" si="40"/>
        <v>17.508871553867905</v>
      </c>
      <c r="F81" s="6">
        <f t="shared" si="41"/>
        <v>62.607067544759076</v>
      </c>
      <c r="G81" s="6">
        <f t="shared" si="42"/>
        <v>6.8906221945141191</v>
      </c>
      <c r="H81" s="6">
        <f t="shared" si="43"/>
        <v>51.067539061299065</v>
      </c>
      <c r="I81" s="29">
        <f t="shared" si="22"/>
        <v>224.70030692317039</v>
      </c>
      <c r="J81" s="6">
        <f t="shared" si="23"/>
        <v>17.097875261371811</v>
      </c>
      <c r="K81" s="6">
        <f t="shared" si="24"/>
        <v>17.097875261371811</v>
      </c>
      <c r="L81" s="6">
        <f t="shared" si="25"/>
        <v>10.335933291771179</v>
      </c>
      <c r="M81" s="6">
        <f t="shared" si="26"/>
        <v>10.258725156823086</v>
      </c>
      <c r="N81" s="44">
        <f t="shared" si="27"/>
        <v>4.5655145279043845E-2</v>
      </c>
      <c r="O81" s="38">
        <f t="shared" si="28"/>
        <v>1</v>
      </c>
      <c r="P81" s="38">
        <f t="shared" si="29"/>
        <v>0</v>
      </c>
      <c r="Q81" s="38">
        <f t="shared" si="30"/>
        <v>0</v>
      </c>
      <c r="R81" s="38">
        <f t="shared" si="31"/>
        <v>0</v>
      </c>
      <c r="S81" s="38">
        <v>0.5</v>
      </c>
      <c r="U81" s="6">
        <f t="shared" si="32"/>
        <v>6.8391501045487244</v>
      </c>
      <c r="V81" s="6">
        <f t="shared" si="33"/>
        <v>0</v>
      </c>
      <c r="W81" s="6">
        <f t="shared" si="34"/>
        <v>0</v>
      </c>
      <c r="X81" s="6">
        <f t="shared" si="35"/>
        <v>0</v>
      </c>
      <c r="Y81" s="6">
        <f t="shared" si="36"/>
        <v>3.4195750522743622</v>
      </c>
      <c r="Z81">
        <f t="shared" si="37"/>
        <v>0.02</v>
      </c>
    </row>
    <row r="82" spans="1:26">
      <c r="A82" s="38">
        <v>20</v>
      </c>
      <c r="B82" s="45">
        <v>10</v>
      </c>
      <c r="C82" s="30">
        <f t="shared" si="38"/>
        <v>56</v>
      </c>
      <c r="D82" s="6">
        <f t="shared" si="39"/>
        <v>93.465356673278933</v>
      </c>
      <c r="E82" s="6">
        <f t="shared" si="40"/>
        <v>17.508871553867905</v>
      </c>
      <c r="F82" s="6">
        <f t="shared" si="41"/>
        <v>62.607067544759076</v>
      </c>
      <c r="G82" s="6">
        <f t="shared" si="42"/>
        <v>6.8906221945141191</v>
      </c>
      <c r="H82" s="6">
        <f t="shared" si="43"/>
        <v>54.487114113573426</v>
      </c>
      <c r="I82" s="29">
        <f t="shared" si="22"/>
        <v>234.95903207999345</v>
      </c>
      <c r="J82" s="6">
        <f t="shared" si="23"/>
        <v>18.447754703323302</v>
      </c>
      <c r="K82" s="6">
        <f t="shared" si="24"/>
        <v>17.508871553867905</v>
      </c>
      <c r="L82" s="6">
        <f t="shared" si="25"/>
        <v>10.335933291771179</v>
      </c>
      <c r="M82" s="6">
        <f t="shared" si="26"/>
        <v>10.335933291771179</v>
      </c>
      <c r="N82" s="44">
        <f t="shared" si="27"/>
        <v>4.3990363767979081E-2</v>
      </c>
      <c r="O82" s="38">
        <f t="shared" si="28"/>
        <v>0</v>
      </c>
      <c r="P82" s="38">
        <f t="shared" si="29"/>
        <v>1</v>
      </c>
      <c r="Q82" s="38">
        <f t="shared" si="30"/>
        <v>0</v>
      </c>
      <c r="R82" s="38">
        <f t="shared" si="31"/>
        <v>1</v>
      </c>
      <c r="S82" s="38">
        <v>0.5</v>
      </c>
      <c r="U82" s="6">
        <f t="shared" si="32"/>
        <v>0</v>
      </c>
      <c r="V82" s="6">
        <f t="shared" si="33"/>
        <v>4.1343733167084711</v>
      </c>
      <c r="W82" s="6">
        <f t="shared" si="34"/>
        <v>0</v>
      </c>
      <c r="X82" s="6">
        <f t="shared" si="35"/>
        <v>4.1343733167084711</v>
      </c>
      <c r="Y82" s="6">
        <f t="shared" si="36"/>
        <v>2.0671866583542355</v>
      </c>
      <c r="Z82">
        <f t="shared" si="37"/>
        <v>0.02</v>
      </c>
    </row>
    <row r="83" spans="1:26">
      <c r="A83" s="38">
        <v>20</v>
      </c>
      <c r="B83" s="45">
        <v>10</v>
      </c>
      <c r="C83" s="30">
        <f t="shared" si="38"/>
        <v>57</v>
      </c>
      <c r="D83" s="6">
        <f t="shared" si="39"/>
        <v>93.465356673278933</v>
      </c>
      <c r="E83" s="6">
        <f t="shared" si="40"/>
        <v>21.643244870576375</v>
      </c>
      <c r="F83" s="6">
        <f t="shared" si="41"/>
        <v>62.607067544759076</v>
      </c>
      <c r="G83" s="6">
        <f t="shared" si="42"/>
        <v>11.02499551122259</v>
      </c>
      <c r="H83" s="6">
        <f t="shared" si="43"/>
        <v>56.554300771927664</v>
      </c>
      <c r="I83" s="29">
        <f t="shared" si="22"/>
        <v>245.29496537176465</v>
      </c>
      <c r="J83" s="6">
        <f t="shared" si="23"/>
        <v>18.447754703323302</v>
      </c>
      <c r="K83" s="6">
        <f t="shared" si="24"/>
        <v>18.447754703323302</v>
      </c>
      <c r="L83" s="6">
        <f t="shared" si="25"/>
        <v>16.537493266833884</v>
      </c>
      <c r="M83" s="6">
        <f t="shared" si="26"/>
        <v>10.643201482609044</v>
      </c>
      <c r="N83" s="44">
        <f t="shared" si="27"/>
        <v>4.3389400457030984E-2</v>
      </c>
      <c r="O83" s="38">
        <f t="shared" si="28"/>
        <v>1</v>
      </c>
      <c r="P83" s="38">
        <f t="shared" si="29"/>
        <v>0</v>
      </c>
      <c r="Q83" s="38">
        <f t="shared" si="30"/>
        <v>2</v>
      </c>
      <c r="R83" s="38">
        <f t="shared" si="31"/>
        <v>0</v>
      </c>
      <c r="S83" s="38">
        <v>0.5</v>
      </c>
      <c r="U83" s="6">
        <f t="shared" si="32"/>
        <v>3.0409147093168696</v>
      </c>
      <c r="V83" s="6">
        <f t="shared" si="33"/>
        <v>0</v>
      </c>
      <c r="W83" s="6">
        <f t="shared" si="34"/>
        <v>6.0818294186337392</v>
      </c>
      <c r="X83" s="6">
        <f t="shared" si="35"/>
        <v>0</v>
      </c>
      <c r="Y83" s="6">
        <f t="shared" si="36"/>
        <v>1.5204573546584348</v>
      </c>
      <c r="Z83">
        <f t="shared" si="37"/>
        <v>0.02</v>
      </c>
    </row>
    <row r="84" spans="1:26">
      <c r="A84" s="38">
        <v>20</v>
      </c>
      <c r="B84" s="45">
        <v>10</v>
      </c>
      <c r="C84" s="30">
        <f t="shared" si="38"/>
        <v>58</v>
      </c>
      <c r="D84" s="6">
        <f t="shared" si="39"/>
        <v>96.506271382595799</v>
      </c>
      <c r="E84" s="6">
        <f t="shared" si="40"/>
        <v>21.643244870576375</v>
      </c>
      <c r="F84" s="6">
        <f t="shared" si="41"/>
        <v>68.688896963392821</v>
      </c>
      <c r="G84" s="6">
        <f t="shared" si="42"/>
        <v>11.02499551122259</v>
      </c>
      <c r="H84" s="6">
        <f t="shared" si="43"/>
        <v>58.074758126586097</v>
      </c>
      <c r="I84" s="29">
        <f t="shared" si="22"/>
        <v>255.93816685437369</v>
      </c>
      <c r="J84" s="6">
        <f t="shared" si="23"/>
        <v>19.047956217851336</v>
      </c>
      <c r="K84" s="6">
        <f t="shared" si="24"/>
        <v>19.047956217851336</v>
      </c>
      <c r="L84" s="6">
        <f t="shared" si="25"/>
        <v>16.537493266833884</v>
      </c>
      <c r="M84" s="6">
        <f t="shared" si="26"/>
        <v>11.428773730710802</v>
      </c>
      <c r="N84" s="44">
        <f t="shared" si="27"/>
        <v>4.4654433026449163E-2</v>
      </c>
      <c r="O84" s="38">
        <f t="shared" si="28"/>
        <v>1</v>
      </c>
      <c r="P84" s="38">
        <f t="shared" si="29"/>
        <v>0</v>
      </c>
      <c r="Q84" s="38">
        <f t="shared" si="30"/>
        <v>0</v>
      </c>
      <c r="R84" s="38">
        <f t="shared" si="31"/>
        <v>0</v>
      </c>
      <c r="S84" s="38">
        <v>0.5</v>
      </c>
      <c r="U84" s="6">
        <f t="shared" si="32"/>
        <v>7.6191824871405345</v>
      </c>
      <c r="V84" s="6">
        <f t="shared" si="33"/>
        <v>0</v>
      </c>
      <c r="W84" s="6">
        <f t="shared" si="34"/>
        <v>0</v>
      </c>
      <c r="X84" s="6">
        <f t="shared" si="35"/>
        <v>0</v>
      </c>
      <c r="Y84" s="6">
        <f t="shared" si="36"/>
        <v>3.8095912435702672</v>
      </c>
      <c r="Z84">
        <f t="shared" si="37"/>
        <v>0.02</v>
      </c>
    </row>
    <row r="85" spans="1:26">
      <c r="A85" s="38">
        <v>20</v>
      </c>
      <c r="B85" s="45">
        <v>10</v>
      </c>
      <c r="C85" s="30">
        <f t="shared" si="38"/>
        <v>59</v>
      </c>
      <c r="D85" s="6">
        <f t="shared" si="39"/>
        <v>104.12545386973633</v>
      </c>
      <c r="E85" s="6">
        <f t="shared" si="40"/>
        <v>21.643244870576375</v>
      </c>
      <c r="F85" s="6">
        <f t="shared" si="41"/>
        <v>68.688896963392821</v>
      </c>
      <c r="G85" s="6">
        <f t="shared" si="42"/>
        <v>11.02499551122259</v>
      </c>
      <c r="H85" s="6">
        <f t="shared" si="43"/>
        <v>61.884349370156365</v>
      </c>
      <c r="I85" s="29">
        <f t="shared" si="22"/>
        <v>267.36694058508448</v>
      </c>
      <c r="J85" s="6">
        <f t="shared" si="23"/>
        <v>20.55179480110268</v>
      </c>
      <c r="K85" s="6">
        <f t="shared" si="24"/>
        <v>20.55179480110268</v>
      </c>
      <c r="L85" s="6">
        <f t="shared" si="25"/>
        <v>16.537493266833884</v>
      </c>
      <c r="M85" s="6">
        <f t="shared" si="26"/>
        <v>11.67711248377678</v>
      </c>
      <c r="N85" s="44">
        <f t="shared" si="27"/>
        <v>4.3674481438219392E-2</v>
      </c>
      <c r="O85" s="38">
        <f t="shared" si="28"/>
        <v>1</v>
      </c>
      <c r="P85" s="38">
        <f t="shared" si="29"/>
        <v>0</v>
      </c>
      <c r="Q85" s="38">
        <f t="shared" si="30"/>
        <v>2</v>
      </c>
      <c r="R85" s="38">
        <f t="shared" si="31"/>
        <v>0</v>
      </c>
      <c r="S85" s="38">
        <v>0.5</v>
      </c>
      <c r="U85" s="6">
        <f t="shared" si="32"/>
        <v>3.3363178525076513</v>
      </c>
      <c r="V85" s="6">
        <f t="shared" si="33"/>
        <v>0</v>
      </c>
      <c r="W85" s="6">
        <f t="shared" si="34"/>
        <v>6.6726357050153027</v>
      </c>
      <c r="X85" s="6">
        <f t="shared" si="35"/>
        <v>0</v>
      </c>
      <c r="Y85" s="6">
        <f t="shared" si="36"/>
        <v>1.6681589262538257</v>
      </c>
      <c r="Z85">
        <f t="shared" si="37"/>
        <v>0.02</v>
      </c>
    </row>
    <row r="86" spans="1:26">
      <c r="A86" s="38">
        <v>20</v>
      </c>
      <c r="B86" s="45">
        <v>10</v>
      </c>
      <c r="C86" s="30">
        <f t="shared" si="38"/>
        <v>60</v>
      </c>
      <c r="D86" s="6">
        <f t="shared" si="39"/>
        <v>107.46177172224398</v>
      </c>
      <c r="E86" s="6">
        <f t="shared" si="40"/>
        <v>21.643244870576375</v>
      </c>
      <c r="F86" s="6">
        <f t="shared" si="41"/>
        <v>75.361532668408131</v>
      </c>
      <c r="G86" s="6">
        <f t="shared" si="42"/>
        <v>11.02499551122259</v>
      </c>
      <c r="H86" s="6">
        <f t="shared" si="43"/>
        <v>63.552508296410188</v>
      </c>
      <c r="I86" s="29">
        <f t="shared" si="22"/>
        <v>279.04405306886127</v>
      </c>
      <c r="J86" s="6">
        <f t="shared" si="23"/>
        <v>21.210301605613441</v>
      </c>
      <c r="K86" s="6">
        <f t="shared" si="24"/>
        <v>21.210301605613441</v>
      </c>
      <c r="L86" s="6">
        <f t="shared" si="25"/>
        <v>16.537493266833884</v>
      </c>
      <c r="M86" s="6">
        <f t="shared" si="26"/>
        <v>12.726180963368064</v>
      </c>
      <c r="N86" s="44">
        <f t="shared" si="27"/>
        <v>4.5606350765796652E-2</v>
      </c>
      <c r="O86" s="38">
        <f t="shared" si="28"/>
        <v>1</v>
      </c>
      <c r="P86" s="38">
        <f t="shared" si="29"/>
        <v>0</v>
      </c>
      <c r="Q86" s="38">
        <f t="shared" si="30"/>
        <v>0</v>
      </c>
      <c r="R86" s="38">
        <f t="shared" si="31"/>
        <v>0</v>
      </c>
      <c r="S86" s="38">
        <v>0.5</v>
      </c>
      <c r="U86" s="6">
        <f t="shared" si="32"/>
        <v>8.4841206422453759</v>
      </c>
      <c r="V86" s="6">
        <f t="shared" si="33"/>
        <v>0</v>
      </c>
      <c r="W86" s="6">
        <f t="shared" si="34"/>
        <v>0</v>
      </c>
      <c r="X86" s="6">
        <f t="shared" si="35"/>
        <v>0</v>
      </c>
      <c r="Y86" s="6">
        <f t="shared" si="36"/>
        <v>4.2420603211226879</v>
      </c>
      <c r="Z86">
        <f t="shared" si="37"/>
        <v>0.02</v>
      </c>
    </row>
    <row r="87" spans="1:26">
      <c r="A87" s="38">
        <v>20</v>
      </c>
      <c r="B87" s="45">
        <v>10</v>
      </c>
      <c r="C87" s="30">
        <f t="shared" si="38"/>
        <v>61</v>
      </c>
      <c r="D87" s="6">
        <f t="shared" si="39"/>
        <v>115.94589236448935</v>
      </c>
      <c r="E87" s="6">
        <f t="shared" si="40"/>
        <v>21.643244870576375</v>
      </c>
      <c r="F87" s="6">
        <f t="shared" si="41"/>
        <v>75.361532668408131</v>
      </c>
      <c r="G87" s="6">
        <f t="shared" si="42"/>
        <v>11.02499551122259</v>
      </c>
      <c r="H87" s="6">
        <f t="shared" si="43"/>
        <v>67.794568617532875</v>
      </c>
      <c r="I87" s="29">
        <f t="shared" si="22"/>
        <v>291.77023403222933</v>
      </c>
      <c r="J87" s="6">
        <f t="shared" si="23"/>
        <v>22.884857634203343</v>
      </c>
      <c r="K87" s="6">
        <f t="shared" si="24"/>
        <v>21.643244870576375</v>
      </c>
      <c r="L87" s="6">
        <f t="shared" si="25"/>
        <v>16.537493266833884</v>
      </c>
      <c r="M87" s="6">
        <f t="shared" si="26"/>
        <v>12.811460553629383</v>
      </c>
      <c r="N87" s="44">
        <f t="shared" si="27"/>
        <v>4.390941590091816E-2</v>
      </c>
      <c r="O87" s="38">
        <f t="shared" si="28"/>
        <v>0</v>
      </c>
      <c r="P87" s="38">
        <f t="shared" si="29"/>
        <v>1</v>
      </c>
      <c r="Q87" s="38">
        <f t="shared" si="30"/>
        <v>2</v>
      </c>
      <c r="R87" s="38">
        <f t="shared" si="31"/>
        <v>0</v>
      </c>
      <c r="S87" s="38">
        <v>0.5</v>
      </c>
      <c r="U87" s="6">
        <f t="shared" si="32"/>
        <v>0</v>
      </c>
      <c r="V87" s="6">
        <f t="shared" si="33"/>
        <v>3.6604173010369663</v>
      </c>
      <c r="W87" s="6">
        <f t="shared" si="34"/>
        <v>7.3208346020739326</v>
      </c>
      <c r="X87" s="6">
        <f t="shared" si="35"/>
        <v>0</v>
      </c>
      <c r="Y87" s="6">
        <f t="shared" si="36"/>
        <v>1.8302086505184831</v>
      </c>
      <c r="Z87">
        <f t="shared" si="37"/>
        <v>0.02</v>
      </c>
    </row>
    <row r="88" spans="1:26">
      <c r="A88" s="38">
        <v>20</v>
      </c>
      <c r="B88" s="45">
        <v>10</v>
      </c>
      <c r="C88" s="30">
        <f t="shared" si="38"/>
        <v>62</v>
      </c>
      <c r="D88" s="6">
        <f t="shared" si="39"/>
        <v>115.94589236448935</v>
      </c>
      <c r="E88" s="6">
        <f t="shared" si="40"/>
        <v>25.30366217161334</v>
      </c>
      <c r="F88" s="6">
        <f t="shared" si="41"/>
        <v>82.682367270482061</v>
      </c>
      <c r="G88" s="6">
        <f t="shared" si="42"/>
        <v>11.02499551122259</v>
      </c>
      <c r="H88" s="6">
        <f t="shared" si="43"/>
        <v>69.624777268051361</v>
      </c>
      <c r="I88" s="29">
        <f t="shared" si="22"/>
        <v>304.58169458585871</v>
      </c>
      <c r="J88" s="6">
        <f t="shared" si="23"/>
        <v>22.884857634203343</v>
      </c>
      <c r="K88" s="6">
        <f t="shared" si="24"/>
        <v>22.884857634203343</v>
      </c>
      <c r="L88" s="6">
        <f t="shared" si="25"/>
        <v>16.537493266833884</v>
      </c>
      <c r="M88" s="6">
        <f t="shared" si="26"/>
        <v>13.730914580522006</v>
      </c>
      <c r="N88" s="44">
        <f t="shared" si="27"/>
        <v>4.5081220653105894E-2</v>
      </c>
      <c r="O88" s="38">
        <f t="shared" si="28"/>
        <v>1</v>
      </c>
      <c r="P88" s="38">
        <f t="shared" si="29"/>
        <v>0</v>
      </c>
      <c r="Q88" s="38">
        <f t="shared" si="30"/>
        <v>0</v>
      </c>
      <c r="R88" s="38">
        <f t="shared" si="31"/>
        <v>0</v>
      </c>
      <c r="S88" s="38">
        <v>0.5</v>
      </c>
      <c r="U88" s="6">
        <f t="shared" si="32"/>
        <v>9.1539430536813367</v>
      </c>
      <c r="V88" s="6">
        <f t="shared" si="33"/>
        <v>0</v>
      </c>
      <c r="W88" s="6">
        <f t="shared" si="34"/>
        <v>0</v>
      </c>
      <c r="X88" s="6">
        <f t="shared" si="35"/>
        <v>0</v>
      </c>
      <c r="Y88" s="6">
        <f t="shared" si="36"/>
        <v>4.5769715268406683</v>
      </c>
      <c r="Z88">
        <f t="shared" si="37"/>
        <v>0.02</v>
      </c>
    </row>
    <row r="89" spans="1:26">
      <c r="A89" s="38">
        <v>20</v>
      </c>
      <c r="B89" s="45">
        <v>10</v>
      </c>
      <c r="C89" s="30">
        <f t="shared" si="38"/>
        <v>63</v>
      </c>
      <c r="D89" s="6">
        <f t="shared" si="39"/>
        <v>125.09983541817068</v>
      </c>
      <c r="E89" s="6">
        <f t="shared" si="40"/>
        <v>25.30366217161334</v>
      </c>
      <c r="F89" s="6">
        <f t="shared" si="41"/>
        <v>82.682367270482061</v>
      </c>
      <c r="G89" s="6">
        <f t="shared" si="42"/>
        <v>11.02499551122259</v>
      </c>
      <c r="H89" s="6">
        <f t="shared" si="43"/>
        <v>74.201748794892026</v>
      </c>
      <c r="I89" s="29">
        <f t="shared" si="22"/>
        <v>318.3126091663807</v>
      </c>
      <c r="J89" s="6">
        <f t="shared" si="23"/>
        <v>24.691620075744229</v>
      </c>
      <c r="K89" s="6">
        <f t="shared" si="24"/>
        <v>24.691620075744229</v>
      </c>
      <c r="L89" s="6">
        <f t="shared" si="25"/>
        <v>16.537493266833884</v>
      </c>
      <c r="M89" s="6">
        <f t="shared" si="26"/>
        <v>14.056002435981952</v>
      </c>
      <c r="N89" s="44">
        <f t="shared" si="27"/>
        <v>4.4157856243247147E-2</v>
      </c>
      <c r="O89" s="38">
        <f t="shared" si="28"/>
        <v>1</v>
      </c>
      <c r="P89" s="38">
        <f t="shared" si="29"/>
        <v>0</v>
      </c>
      <c r="Q89" s="38">
        <f t="shared" si="30"/>
        <v>2</v>
      </c>
      <c r="R89" s="38">
        <f t="shared" si="31"/>
        <v>0</v>
      </c>
      <c r="S89" s="38">
        <v>0.5</v>
      </c>
      <c r="U89" s="6">
        <f t="shared" si="32"/>
        <v>4.0160006959948431</v>
      </c>
      <c r="V89" s="6">
        <f t="shared" si="33"/>
        <v>0</v>
      </c>
      <c r="W89" s="6">
        <f t="shared" si="34"/>
        <v>8.0320013919896862</v>
      </c>
      <c r="X89" s="6">
        <f t="shared" si="35"/>
        <v>0</v>
      </c>
      <c r="Y89" s="6">
        <f t="shared" si="36"/>
        <v>2.0080003479974216</v>
      </c>
      <c r="Z89">
        <f t="shared" si="37"/>
        <v>0.02</v>
      </c>
    </row>
    <row r="90" spans="1:26">
      <c r="A90" s="38">
        <v>20</v>
      </c>
      <c r="B90" s="45">
        <v>10</v>
      </c>
      <c r="C90" s="30">
        <f t="shared" si="38"/>
        <v>64</v>
      </c>
      <c r="D90" s="6">
        <f t="shared" si="39"/>
        <v>129.11583611416552</v>
      </c>
      <c r="E90" s="6">
        <f t="shared" si="40"/>
        <v>25.30366217161334</v>
      </c>
      <c r="F90" s="6">
        <f t="shared" si="41"/>
        <v>90.714368662471742</v>
      </c>
      <c r="G90" s="6">
        <f t="shared" si="42"/>
        <v>11.02499551122259</v>
      </c>
      <c r="H90" s="6">
        <f t="shared" si="43"/>
        <v>76.20974914288945</v>
      </c>
      <c r="I90" s="29">
        <f t="shared" ref="I90:I121" si="44">SUM(D90:H90)</f>
        <v>332.36861160236265</v>
      </c>
      <c r="J90" s="6">
        <f t="shared" ref="J90:J123" si="45">dt*D90*TANH(A90/100)</f>
        <v>25.48427949913965</v>
      </c>
      <c r="K90" s="6">
        <f t="shared" ref="K90:K121" si="46">dt*MIN(J90,E90*1)</f>
        <v>25.30366217161334</v>
      </c>
      <c r="L90" s="6">
        <f t="shared" ref="L90:L123" si="47">dt*G90*3*B90/(B90+10)</f>
        <v>16.537493266833884</v>
      </c>
      <c r="M90" s="6">
        <f t="shared" ref="M90:M121" si="48">dt*MIN(0.17*F90, 0.6*K90,L90)</f>
        <v>15.182197302968003</v>
      </c>
      <c r="N90" s="44">
        <f t="shared" ref="N90:N121" si="49">M90/I90</f>
        <v>4.5678793884217916E-2</v>
      </c>
      <c r="O90" s="38">
        <f t="shared" ref="O90:O123" si="50">IF(J90&lt;=K90,1,0)</f>
        <v>0</v>
      </c>
      <c r="P90" s="38">
        <f t="shared" ref="P90:P123" si="51">IF(K90&lt;J90,1,0)</f>
        <v>1</v>
      </c>
      <c r="Q90" s="38">
        <f t="shared" ref="Q90:Q123" si="52">IF(AND(M90&lt;0.6*K90,M90&lt;L90),2,0)</f>
        <v>0</v>
      </c>
      <c r="R90" s="38">
        <f t="shared" ref="R90:R123" si="53">IF(L90&lt;0.6*K90,1,0)</f>
        <v>0</v>
      </c>
      <c r="S90" s="38">
        <v>0.5</v>
      </c>
      <c r="U90" s="6">
        <f t="shared" ref="U90:U123" si="54">IF(D90/$H90&gt;10/4,0,$M90*O90/(SUM($O90:$S90)))</f>
        <v>0</v>
      </c>
      <c r="V90" s="6">
        <f t="shared" ref="V90:V123" si="55">IF(E90/$H90&gt;10/4,0,$M90*P90/(SUM($O90:$S90)))</f>
        <v>10.121464868645335</v>
      </c>
      <c r="W90" s="6">
        <f t="shared" ref="W90:W123" si="56">IF(F90/$H90&gt;10/4,0,$M90*Q90/(SUM($O90:$S90)))</f>
        <v>0</v>
      </c>
      <c r="X90" s="6">
        <f t="shared" ref="X90:X123" si="57">IF(G90/$H90&gt;10/4,0,$M90*R90/(SUM($O90:$S90)))</f>
        <v>0</v>
      </c>
      <c r="Y90" s="6">
        <f t="shared" ref="Y90:Y123" si="58">IF(H90/$H90&gt;10/4,0,$M90*S90/(SUM($O90:$S90)))</f>
        <v>5.0607324343226674</v>
      </c>
      <c r="Z90">
        <f t="shared" ref="Z90:Z123" si="59">A90/1000</f>
        <v>0.02</v>
      </c>
    </row>
    <row r="91" spans="1:26">
      <c r="A91" s="38">
        <v>20</v>
      </c>
      <c r="B91" s="45">
        <v>10</v>
      </c>
      <c r="C91" s="30">
        <f t="shared" ref="C91:C123" si="60">C90+dt</f>
        <v>65</v>
      </c>
      <c r="D91" s="6">
        <f t="shared" ref="D91:D123" si="61">D90+U90</f>
        <v>129.11583611416552</v>
      </c>
      <c r="E91" s="6">
        <f t="shared" ref="E91:E123" si="62">E90+V90</f>
        <v>35.425127040258673</v>
      </c>
      <c r="F91" s="6">
        <f t="shared" ref="F91:F123" si="63">F90+W90</f>
        <v>90.714368662471742</v>
      </c>
      <c r="G91" s="6">
        <f t="shared" ref="G91:G123" si="64">G90+X90</f>
        <v>11.02499551122259</v>
      </c>
      <c r="H91" s="6">
        <f t="shared" ref="H91:H123" si="65">H90+Y90</f>
        <v>81.270481577212124</v>
      </c>
      <c r="I91" s="29">
        <f t="shared" si="44"/>
        <v>347.55080890533065</v>
      </c>
      <c r="J91" s="6">
        <f t="shared" si="45"/>
        <v>25.48427949913965</v>
      </c>
      <c r="K91" s="6">
        <f t="shared" si="46"/>
        <v>25.48427949913965</v>
      </c>
      <c r="L91" s="6">
        <f t="shared" si="47"/>
        <v>16.537493266833884</v>
      </c>
      <c r="M91" s="6">
        <f t="shared" si="48"/>
        <v>15.290567699483789</v>
      </c>
      <c r="N91" s="44">
        <f t="shared" si="49"/>
        <v>4.3995201011454953E-2</v>
      </c>
      <c r="O91" s="38">
        <f t="shared" si="50"/>
        <v>1</v>
      </c>
      <c r="P91" s="38">
        <f t="shared" si="51"/>
        <v>0</v>
      </c>
      <c r="Q91" s="38">
        <f t="shared" si="52"/>
        <v>0</v>
      </c>
      <c r="R91" s="38">
        <f t="shared" si="53"/>
        <v>0</v>
      </c>
      <c r="S91" s="38">
        <v>0.5</v>
      </c>
      <c r="U91" s="6">
        <f t="shared" si="54"/>
        <v>10.19371179965586</v>
      </c>
      <c r="V91" s="6">
        <f t="shared" si="55"/>
        <v>0</v>
      </c>
      <c r="W91" s="6">
        <f t="shared" si="56"/>
        <v>0</v>
      </c>
      <c r="X91" s="6">
        <f t="shared" si="57"/>
        <v>0</v>
      </c>
      <c r="Y91" s="6">
        <f t="shared" si="58"/>
        <v>5.0968558998279301</v>
      </c>
      <c r="Z91">
        <f t="shared" si="59"/>
        <v>0.02</v>
      </c>
    </row>
    <row r="92" spans="1:26">
      <c r="A92" s="38">
        <v>20</v>
      </c>
      <c r="B92" s="45">
        <v>10</v>
      </c>
      <c r="C92" s="30">
        <f t="shared" si="60"/>
        <v>66</v>
      </c>
      <c r="D92" s="6">
        <f t="shared" si="61"/>
        <v>139.30954791382138</v>
      </c>
      <c r="E92" s="6">
        <f t="shared" si="62"/>
        <v>35.425127040258673</v>
      </c>
      <c r="F92" s="6">
        <f t="shared" si="63"/>
        <v>90.714368662471742</v>
      </c>
      <c r="G92" s="6">
        <f t="shared" si="64"/>
        <v>11.02499551122259</v>
      </c>
      <c r="H92" s="6">
        <f t="shared" si="65"/>
        <v>86.367337477040053</v>
      </c>
      <c r="I92" s="29">
        <f t="shared" si="44"/>
        <v>362.8413766048144</v>
      </c>
      <c r="J92" s="6">
        <f t="shared" si="45"/>
        <v>27.496266629877105</v>
      </c>
      <c r="K92" s="6">
        <f t="shared" si="46"/>
        <v>27.496266629877105</v>
      </c>
      <c r="L92" s="6">
        <f t="shared" si="47"/>
        <v>16.537493266833884</v>
      </c>
      <c r="M92" s="6">
        <f t="shared" si="48"/>
        <v>15.421442672620197</v>
      </c>
      <c r="N92" s="44">
        <f t="shared" si="49"/>
        <v>4.2501885581302738E-2</v>
      </c>
      <c r="O92" s="38">
        <f t="shared" si="50"/>
        <v>1</v>
      </c>
      <c r="P92" s="38">
        <f t="shared" si="51"/>
        <v>0</v>
      </c>
      <c r="Q92" s="38">
        <f t="shared" si="52"/>
        <v>2</v>
      </c>
      <c r="R92" s="38">
        <f t="shared" si="53"/>
        <v>0</v>
      </c>
      <c r="S92" s="38">
        <v>0.5</v>
      </c>
      <c r="U92" s="6">
        <f t="shared" si="54"/>
        <v>4.406126477891485</v>
      </c>
      <c r="V92" s="6">
        <f t="shared" si="55"/>
        <v>0</v>
      </c>
      <c r="W92" s="6">
        <f t="shared" si="56"/>
        <v>8.8122529557829701</v>
      </c>
      <c r="X92" s="6">
        <f t="shared" si="57"/>
        <v>0</v>
      </c>
      <c r="Y92" s="6">
        <f t="shared" si="58"/>
        <v>2.2030632389457425</v>
      </c>
      <c r="Z92">
        <f t="shared" si="59"/>
        <v>0.02</v>
      </c>
    </row>
    <row r="93" spans="1:26">
      <c r="A93" s="38">
        <v>20</v>
      </c>
      <c r="B93" s="45">
        <v>10</v>
      </c>
      <c r="C93" s="30">
        <f t="shared" si="60"/>
        <v>67</v>
      </c>
      <c r="D93" s="6">
        <f t="shared" si="61"/>
        <v>143.71567439171287</v>
      </c>
      <c r="E93" s="6">
        <f t="shared" si="62"/>
        <v>35.425127040258673</v>
      </c>
      <c r="F93" s="6">
        <f t="shared" si="63"/>
        <v>99.526621618254708</v>
      </c>
      <c r="G93" s="6">
        <f t="shared" si="64"/>
        <v>11.02499551122259</v>
      </c>
      <c r="H93" s="6">
        <f t="shared" si="65"/>
        <v>88.570400715985798</v>
      </c>
      <c r="I93" s="29">
        <f t="shared" si="44"/>
        <v>378.26281927743463</v>
      </c>
      <c r="J93" s="6">
        <f t="shared" si="45"/>
        <v>28.365927254402369</v>
      </c>
      <c r="K93" s="6">
        <f t="shared" si="46"/>
        <v>28.365927254402369</v>
      </c>
      <c r="L93" s="6">
        <f t="shared" si="47"/>
        <v>16.537493266833884</v>
      </c>
      <c r="M93" s="6">
        <f t="shared" si="48"/>
        <v>16.537493266833884</v>
      </c>
      <c r="N93" s="44">
        <f t="shared" si="49"/>
        <v>4.3719584437149128E-2</v>
      </c>
      <c r="O93" s="38">
        <f t="shared" si="50"/>
        <v>1</v>
      </c>
      <c r="P93" s="38">
        <f t="shared" si="51"/>
        <v>0</v>
      </c>
      <c r="Q93" s="38">
        <f t="shared" si="52"/>
        <v>0</v>
      </c>
      <c r="R93" s="38">
        <f t="shared" si="53"/>
        <v>1</v>
      </c>
      <c r="S93" s="38">
        <v>0.5</v>
      </c>
      <c r="U93" s="6">
        <f t="shared" si="54"/>
        <v>6.6149973067335539</v>
      </c>
      <c r="V93" s="6">
        <f t="shared" si="55"/>
        <v>0</v>
      </c>
      <c r="W93" s="6">
        <f t="shared" si="56"/>
        <v>0</v>
      </c>
      <c r="X93" s="6">
        <f t="shared" si="57"/>
        <v>6.6149973067335539</v>
      </c>
      <c r="Y93" s="6">
        <f t="shared" si="58"/>
        <v>3.307498653366777</v>
      </c>
      <c r="Z93">
        <f t="shared" si="59"/>
        <v>0.02</v>
      </c>
    </row>
    <row r="94" spans="1:26">
      <c r="A94" s="38">
        <v>20</v>
      </c>
      <c r="B94" s="45">
        <v>10</v>
      </c>
      <c r="C94" s="30">
        <f t="shared" si="60"/>
        <v>68</v>
      </c>
      <c r="D94" s="6">
        <f t="shared" si="61"/>
        <v>150.33067169844642</v>
      </c>
      <c r="E94" s="6">
        <f t="shared" si="62"/>
        <v>35.425127040258673</v>
      </c>
      <c r="F94" s="6">
        <f t="shared" si="63"/>
        <v>99.526621618254708</v>
      </c>
      <c r="G94" s="6">
        <f t="shared" si="64"/>
        <v>17.639992817956145</v>
      </c>
      <c r="H94" s="6">
        <f t="shared" si="65"/>
        <v>91.877899369352576</v>
      </c>
      <c r="I94" s="29">
        <f t="shared" si="44"/>
        <v>394.80031254426854</v>
      </c>
      <c r="J94" s="6">
        <f t="shared" si="45"/>
        <v>29.671564466105782</v>
      </c>
      <c r="K94" s="6">
        <f t="shared" si="46"/>
        <v>29.671564466105782</v>
      </c>
      <c r="L94" s="6">
        <f t="shared" si="47"/>
        <v>26.459989226934219</v>
      </c>
      <c r="M94" s="6">
        <f t="shared" si="48"/>
        <v>16.919525675103301</v>
      </c>
      <c r="N94" s="44">
        <f t="shared" si="49"/>
        <v>4.2855907499328875E-2</v>
      </c>
      <c r="O94" s="38">
        <f t="shared" si="50"/>
        <v>1</v>
      </c>
      <c r="P94" s="38">
        <f t="shared" si="51"/>
        <v>0</v>
      </c>
      <c r="Q94" s="38">
        <f t="shared" si="52"/>
        <v>2</v>
      </c>
      <c r="R94" s="38">
        <f t="shared" si="53"/>
        <v>0</v>
      </c>
      <c r="S94" s="38">
        <v>0.5</v>
      </c>
      <c r="U94" s="6">
        <f t="shared" si="54"/>
        <v>4.8341501928866579</v>
      </c>
      <c r="V94" s="6">
        <f t="shared" si="55"/>
        <v>0</v>
      </c>
      <c r="W94" s="6">
        <f t="shared" si="56"/>
        <v>9.6683003857733159</v>
      </c>
      <c r="X94" s="6">
        <f t="shared" si="57"/>
        <v>0</v>
      </c>
      <c r="Y94" s="6">
        <f t="shared" si="58"/>
        <v>2.417075096443329</v>
      </c>
      <c r="Z94">
        <f t="shared" si="59"/>
        <v>0.02</v>
      </c>
    </row>
    <row r="95" spans="1:26">
      <c r="A95" s="38">
        <v>20</v>
      </c>
      <c r="B95" s="45">
        <v>10</v>
      </c>
      <c r="C95" s="30">
        <f t="shared" si="60"/>
        <v>69</v>
      </c>
      <c r="D95" s="6">
        <f t="shared" si="61"/>
        <v>155.16482189133308</v>
      </c>
      <c r="E95" s="6">
        <f t="shared" si="62"/>
        <v>35.425127040258673</v>
      </c>
      <c r="F95" s="6">
        <f t="shared" si="63"/>
        <v>109.19492200402803</v>
      </c>
      <c r="G95" s="6">
        <f t="shared" si="64"/>
        <v>17.639992817956145</v>
      </c>
      <c r="H95" s="6">
        <f t="shared" si="65"/>
        <v>94.294974465795903</v>
      </c>
      <c r="I95" s="29">
        <f t="shared" si="44"/>
        <v>411.71983821937187</v>
      </c>
      <c r="J95" s="6">
        <f t="shared" si="45"/>
        <v>30.625706408442067</v>
      </c>
      <c r="K95" s="6">
        <f t="shared" si="46"/>
        <v>30.625706408442067</v>
      </c>
      <c r="L95" s="6">
        <f t="shared" si="47"/>
        <v>26.459989226934219</v>
      </c>
      <c r="M95" s="6">
        <f t="shared" si="48"/>
        <v>18.375423845065239</v>
      </c>
      <c r="N95" s="44">
        <f t="shared" si="49"/>
        <v>4.463089251306486E-2</v>
      </c>
      <c r="O95" s="38">
        <f t="shared" si="50"/>
        <v>1</v>
      </c>
      <c r="P95" s="38">
        <f t="shared" si="51"/>
        <v>0</v>
      </c>
      <c r="Q95" s="38">
        <f t="shared" si="52"/>
        <v>0</v>
      </c>
      <c r="R95" s="38">
        <f t="shared" si="53"/>
        <v>0</v>
      </c>
      <c r="S95" s="38">
        <v>0.5</v>
      </c>
      <c r="U95" s="6">
        <f t="shared" si="54"/>
        <v>12.250282563376826</v>
      </c>
      <c r="V95" s="6">
        <f t="shared" si="55"/>
        <v>0</v>
      </c>
      <c r="W95" s="6">
        <f t="shared" si="56"/>
        <v>0</v>
      </c>
      <c r="X95" s="6">
        <f t="shared" si="57"/>
        <v>0</v>
      </c>
      <c r="Y95" s="6">
        <f t="shared" si="58"/>
        <v>6.1251412816884132</v>
      </c>
      <c r="Z95">
        <f t="shared" si="59"/>
        <v>0.02</v>
      </c>
    </row>
    <row r="96" spans="1:26">
      <c r="A96" s="38">
        <v>20</v>
      </c>
      <c r="B96" s="45">
        <v>10</v>
      </c>
      <c r="C96" s="30">
        <f t="shared" si="60"/>
        <v>70</v>
      </c>
      <c r="D96" s="6">
        <f t="shared" si="61"/>
        <v>167.4151044547099</v>
      </c>
      <c r="E96" s="6">
        <f t="shared" si="62"/>
        <v>35.425127040258673</v>
      </c>
      <c r="F96" s="6">
        <f t="shared" si="63"/>
        <v>109.19492200402803</v>
      </c>
      <c r="G96" s="6">
        <f t="shared" si="64"/>
        <v>17.639992817956145</v>
      </c>
      <c r="H96" s="6">
        <f t="shared" si="65"/>
        <v>100.42011574748432</v>
      </c>
      <c r="I96" s="29">
        <f t="shared" si="44"/>
        <v>430.09526206443707</v>
      </c>
      <c r="J96" s="6">
        <f t="shared" si="45"/>
        <v>33.043609852234127</v>
      </c>
      <c r="K96" s="6">
        <f t="shared" si="46"/>
        <v>33.043609852234127</v>
      </c>
      <c r="L96" s="6">
        <f t="shared" si="47"/>
        <v>26.459989226934219</v>
      </c>
      <c r="M96" s="6">
        <f t="shared" si="48"/>
        <v>18.563136740684765</v>
      </c>
      <c r="N96" s="44">
        <f t="shared" si="49"/>
        <v>4.3160523674644964E-2</v>
      </c>
      <c r="O96" s="38">
        <f t="shared" si="50"/>
        <v>1</v>
      </c>
      <c r="P96" s="38">
        <f t="shared" si="51"/>
        <v>0</v>
      </c>
      <c r="Q96" s="38">
        <f t="shared" si="52"/>
        <v>2</v>
      </c>
      <c r="R96" s="38">
        <f t="shared" si="53"/>
        <v>0</v>
      </c>
      <c r="S96" s="38">
        <v>0.5</v>
      </c>
      <c r="U96" s="6">
        <f t="shared" si="54"/>
        <v>5.3037533544813611</v>
      </c>
      <c r="V96" s="6">
        <f t="shared" si="55"/>
        <v>0</v>
      </c>
      <c r="W96" s="6">
        <f t="shared" si="56"/>
        <v>10.607506708962722</v>
      </c>
      <c r="X96" s="6">
        <f t="shared" si="57"/>
        <v>0</v>
      </c>
      <c r="Y96" s="6">
        <f t="shared" si="58"/>
        <v>2.6518766772406805</v>
      </c>
      <c r="Z96">
        <f t="shared" si="59"/>
        <v>0.02</v>
      </c>
    </row>
    <row r="97" spans="1:26">
      <c r="A97" s="38">
        <v>50</v>
      </c>
      <c r="B97" s="45">
        <v>10</v>
      </c>
      <c r="C97" s="30">
        <f t="shared" si="60"/>
        <v>71</v>
      </c>
      <c r="D97" s="6">
        <f t="shared" si="61"/>
        <v>172.71885780919126</v>
      </c>
      <c r="E97" s="6">
        <f t="shared" si="62"/>
        <v>35.425127040258673</v>
      </c>
      <c r="F97" s="6">
        <f t="shared" si="63"/>
        <v>119.80242871299075</v>
      </c>
      <c r="G97" s="6">
        <f t="shared" si="64"/>
        <v>17.639992817956145</v>
      </c>
      <c r="H97" s="6">
        <f t="shared" si="65"/>
        <v>103.071992424725</v>
      </c>
      <c r="I97" s="29">
        <f t="shared" si="44"/>
        <v>448.65839880512186</v>
      </c>
      <c r="J97" s="6">
        <f t="shared" si="45"/>
        <v>79.816347575979307</v>
      </c>
      <c r="K97" s="6">
        <f t="shared" si="46"/>
        <v>35.425127040258673</v>
      </c>
      <c r="L97" s="6">
        <f t="shared" si="47"/>
        <v>26.459989226934219</v>
      </c>
      <c r="M97" s="6">
        <f t="shared" si="48"/>
        <v>20.366412881208429</v>
      </c>
      <c r="N97" s="44">
        <f t="shared" si="49"/>
        <v>4.5394030147320907E-2</v>
      </c>
      <c r="O97" s="38">
        <f t="shared" si="50"/>
        <v>0</v>
      </c>
      <c r="P97" s="38">
        <f t="shared" si="51"/>
        <v>1</v>
      </c>
      <c r="Q97" s="38">
        <f t="shared" si="52"/>
        <v>2</v>
      </c>
      <c r="R97" s="38">
        <f t="shared" si="53"/>
        <v>0</v>
      </c>
      <c r="S97" s="38">
        <v>0.5</v>
      </c>
      <c r="U97" s="6">
        <f t="shared" si="54"/>
        <v>0</v>
      </c>
      <c r="V97" s="6">
        <f t="shared" si="55"/>
        <v>5.8189751089166943</v>
      </c>
      <c r="W97" s="6">
        <f t="shared" si="56"/>
        <v>11.637950217833389</v>
      </c>
      <c r="X97" s="6">
        <f t="shared" si="57"/>
        <v>0</v>
      </c>
      <c r="Y97" s="6">
        <f t="shared" si="58"/>
        <v>2.9094875544583472</v>
      </c>
      <c r="Z97">
        <f t="shared" si="59"/>
        <v>0.05</v>
      </c>
    </row>
    <row r="98" spans="1:26">
      <c r="A98" s="38">
        <v>50</v>
      </c>
      <c r="B98" s="45">
        <v>10</v>
      </c>
      <c r="C98" s="30">
        <f t="shared" si="60"/>
        <v>72</v>
      </c>
      <c r="D98" s="6">
        <f t="shared" si="61"/>
        <v>172.71885780919126</v>
      </c>
      <c r="E98" s="6">
        <f t="shared" si="62"/>
        <v>41.244102149175369</v>
      </c>
      <c r="F98" s="6">
        <f t="shared" si="63"/>
        <v>131.44037893082412</v>
      </c>
      <c r="G98" s="6">
        <f t="shared" si="64"/>
        <v>17.639992817956145</v>
      </c>
      <c r="H98" s="6">
        <f t="shared" si="65"/>
        <v>105.98147997918335</v>
      </c>
      <c r="I98" s="29">
        <f t="shared" si="44"/>
        <v>469.02481168633028</v>
      </c>
      <c r="J98" s="6">
        <f t="shared" si="45"/>
        <v>79.816347575979307</v>
      </c>
      <c r="K98" s="6">
        <f t="shared" si="46"/>
        <v>41.244102149175369</v>
      </c>
      <c r="L98" s="6">
        <f t="shared" si="47"/>
        <v>26.459989226934219</v>
      </c>
      <c r="M98" s="6">
        <f t="shared" si="48"/>
        <v>22.344864418240103</v>
      </c>
      <c r="N98" s="44">
        <f t="shared" si="49"/>
        <v>4.7641113777971471E-2</v>
      </c>
      <c r="O98" s="38">
        <f t="shared" si="50"/>
        <v>0</v>
      </c>
      <c r="P98" s="38">
        <f t="shared" si="51"/>
        <v>1</v>
      </c>
      <c r="Q98" s="38">
        <f t="shared" si="52"/>
        <v>2</v>
      </c>
      <c r="R98" s="38">
        <f t="shared" si="53"/>
        <v>0</v>
      </c>
      <c r="S98" s="38">
        <v>0.5</v>
      </c>
      <c r="U98" s="6">
        <f t="shared" si="54"/>
        <v>0</v>
      </c>
      <c r="V98" s="6">
        <f t="shared" si="55"/>
        <v>6.3842469766400294</v>
      </c>
      <c r="W98" s="6">
        <f t="shared" si="56"/>
        <v>12.768493953280059</v>
      </c>
      <c r="X98" s="6">
        <f t="shared" si="57"/>
        <v>0</v>
      </c>
      <c r="Y98" s="6">
        <f t="shared" si="58"/>
        <v>3.1921234883200147</v>
      </c>
      <c r="Z98">
        <f t="shared" si="59"/>
        <v>0.05</v>
      </c>
    </row>
    <row r="99" spans="1:26">
      <c r="A99" s="38">
        <v>50</v>
      </c>
      <c r="B99" s="45">
        <v>10</v>
      </c>
      <c r="C99" s="30">
        <f t="shared" si="60"/>
        <v>73</v>
      </c>
      <c r="D99" s="6">
        <f t="shared" si="61"/>
        <v>172.71885780919126</v>
      </c>
      <c r="E99" s="6">
        <f t="shared" si="62"/>
        <v>47.628349125815397</v>
      </c>
      <c r="F99" s="6">
        <f t="shared" si="63"/>
        <v>144.20887288410418</v>
      </c>
      <c r="G99" s="6">
        <f t="shared" si="64"/>
        <v>17.639992817956145</v>
      </c>
      <c r="H99" s="6">
        <f t="shared" si="65"/>
        <v>109.17360346750337</v>
      </c>
      <c r="I99" s="29">
        <f t="shared" si="44"/>
        <v>491.36967610457037</v>
      </c>
      <c r="J99" s="6">
        <f t="shared" si="45"/>
        <v>79.816347575979307</v>
      </c>
      <c r="K99" s="6">
        <f t="shared" si="46"/>
        <v>47.628349125815397</v>
      </c>
      <c r="L99" s="6">
        <f t="shared" si="47"/>
        <v>26.459989226934219</v>
      </c>
      <c r="M99" s="6">
        <f t="shared" si="48"/>
        <v>24.515508390297711</v>
      </c>
      <c r="N99" s="44">
        <f t="shared" si="49"/>
        <v>4.9892188269836303E-2</v>
      </c>
      <c r="O99" s="38">
        <f t="shared" si="50"/>
        <v>0</v>
      </c>
      <c r="P99" s="38">
        <f t="shared" si="51"/>
        <v>1</v>
      </c>
      <c r="Q99" s="38">
        <f t="shared" si="52"/>
        <v>2</v>
      </c>
      <c r="R99" s="38">
        <f t="shared" si="53"/>
        <v>1</v>
      </c>
      <c r="S99" s="38">
        <v>0.5</v>
      </c>
      <c r="U99" s="6">
        <f t="shared" si="54"/>
        <v>0</v>
      </c>
      <c r="V99" s="6">
        <f t="shared" si="55"/>
        <v>5.4478907533994914</v>
      </c>
      <c r="W99" s="6">
        <f t="shared" si="56"/>
        <v>10.895781506798983</v>
      </c>
      <c r="X99" s="6">
        <f t="shared" si="57"/>
        <v>5.4478907533994914</v>
      </c>
      <c r="Y99" s="6">
        <f t="shared" si="58"/>
        <v>2.7239453766997457</v>
      </c>
      <c r="Z99">
        <f t="shared" si="59"/>
        <v>0.05</v>
      </c>
    </row>
    <row r="100" spans="1:26">
      <c r="A100" s="38">
        <v>50</v>
      </c>
      <c r="B100" s="45">
        <v>10</v>
      </c>
      <c r="C100" s="30">
        <f t="shared" si="60"/>
        <v>74</v>
      </c>
      <c r="D100" s="6">
        <f t="shared" si="61"/>
        <v>172.71885780919126</v>
      </c>
      <c r="E100" s="6">
        <f t="shared" si="62"/>
        <v>53.076239879214889</v>
      </c>
      <c r="F100" s="6">
        <f t="shared" si="63"/>
        <v>155.10465439090316</v>
      </c>
      <c r="G100" s="6">
        <f t="shared" si="64"/>
        <v>23.087883571355636</v>
      </c>
      <c r="H100" s="6">
        <f t="shared" si="65"/>
        <v>111.89754884420311</v>
      </c>
      <c r="I100" s="29">
        <f t="shared" si="44"/>
        <v>515.8851844948681</v>
      </c>
      <c r="J100" s="6">
        <f t="shared" si="45"/>
        <v>79.816347575979307</v>
      </c>
      <c r="K100" s="6">
        <f t="shared" si="46"/>
        <v>53.076239879214889</v>
      </c>
      <c r="L100" s="6">
        <f t="shared" si="47"/>
        <v>34.631825357033456</v>
      </c>
      <c r="M100" s="6">
        <f t="shared" si="48"/>
        <v>26.367791246453539</v>
      </c>
      <c r="N100" s="44">
        <f t="shared" si="49"/>
        <v>5.1111743540903795E-2</v>
      </c>
      <c r="O100" s="38">
        <f t="shared" si="50"/>
        <v>0</v>
      </c>
      <c r="P100" s="38">
        <f t="shared" si="51"/>
        <v>1</v>
      </c>
      <c r="Q100" s="38">
        <f t="shared" si="52"/>
        <v>2</v>
      </c>
      <c r="R100" s="38">
        <f t="shared" si="53"/>
        <v>0</v>
      </c>
      <c r="S100" s="38">
        <v>0.5</v>
      </c>
      <c r="U100" s="6">
        <f t="shared" si="54"/>
        <v>0</v>
      </c>
      <c r="V100" s="6">
        <f t="shared" si="55"/>
        <v>7.5336546418438681</v>
      </c>
      <c r="W100" s="6">
        <f t="shared" si="56"/>
        <v>15.067309283687736</v>
      </c>
      <c r="X100" s="6">
        <f t="shared" si="57"/>
        <v>0</v>
      </c>
      <c r="Y100" s="6">
        <f t="shared" si="58"/>
        <v>3.7668273209219341</v>
      </c>
      <c r="Z100">
        <f t="shared" si="59"/>
        <v>0.05</v>
      </c>
    </row>
    <row r="101" spans="1:26">
      <c r="A101" s="38">
        <v>50</v>
      </c>
      <c r="B101" s="45">
        <v>10</v>
      </c>
      <c r="C101" s="30">
        <f t="shared" si="60"/>
        <v>75</v>
      </c>
      <c r="D101" s="6">
        <f t="shared" si="61"/>
        <v>172.71885780919126</v>
      </c>
      <c r="E101" s="6">
        <f t="shared" si="62"/>
        <v>60.609894521058756</v>
      </c>
      <c r="F101" s="6">
        <f t="shared" si="63"/>
        <v>170.1719636745909</v>
      </c>
      <c r="G101" s="6">
        <f t="shared" si="64"/>
        <v>23.087883571355636</v>
      </c>
      <c r="H101" s="6">
        <f t="shared" si="65"/>
        <v>115.66437616512505</v>
      </c>
      <c r="I101" s="29">
        <f t="shared" si="44"/>
        <v>542.25297574132162</v>
      </c>
      <c r="J101" s="6">
        <f t="shared" si="45"/>
        <v>79.816347575979307</v>
      </c>
      <c r="K101" s="6">
        <f t="shared" si="46"/>
        <v>60.609894521058756</v>
      </c>
      <c r="L101" s="6">
        <f t="shared" si="47"/>
        <v>34.631825357033456</v>
      </c>
      <c r="M101" s="6">
        <f t="shared" si="48"/>
        <v>28.929233824680455</v>
      </c>
      <c r="N101" s="44">
        <f t="shared" si="49"/>
        <v>5.3350069282941039E-2</v>
      </c>
      <c r="O101" s="38">
        <f t="shared" si="50"/>
        <v>0</v>
      </c>
      <c r="P101" s="38">
        <f t="shared" si="51"/>
        <v>1</v>
      </c>
      <c r="Q101" s="38">
        <f t="shared" si="52"/>
        <v>2</v>
      </c>
      <c r="R101" s="38">
        <f t="shared" si="53"/>
        <v>1</v>
      </c>
      <c r="S101" s="38">
        <v>0.5</v>
      </c>
      <c r="U101" s="6">
        <f t="shared" si="54"/>
        <v>0</v>
      </c>
      <c r="V101" s="6">
        <f t="shared" si="55"/>
        <v>6.4287186277067683</v>
      </c>
      <c r="W101" s="6">
        <f t="shared" si="56"/>
        <v>12.857437255413537</v>
      </c>
      <c r="X101" s="6">
        <f t="shared" si="57"/>
        <v>6.4287186277067683</v>
      </c>
      <c r="Y101" s="6">
        <f t="shared" si="58"/>
        <v>3.2143593138533841</v>
      </c>
      <c r="Z101">
        <f t="shared" si="59"/>
        <v>0.05</v>
      </c>
    </row>
    <row r="102" spans="1:26">
      <c r="A102" s="38">
        <v>50</v>
      </c>
      <c r="B102" s="45">
        <v>10</v>
      </c>
      <c r="C102" s="30">
        <f t="shared" si="60"/>
        <v>76</v>
      </c>
      <c r="D102" s="6">
        <f t="shared" si="61"/>
        <v>172.71885780919126</v>
      </c>
      <c r="E102" s="6">
        <f t="shared" si="62"/>
        <v>67.038613148765521</v>
      </c>
      <c r="F102" s="6">
        <f t="shared" si="63"/>
        <v>183.02940093000444</v>
      </c>
      <c r="G102" s="6">
        <f t="shared" si="64"/>
        <v>29.516602199062405</v>
      </c>
      <c r="H102" s="6">
        <f t="shared" si="65"/>
        <v>118.87873547897843</v>
      </c>
      <c r="I102" s="29">
        <f t="shared" si="44"/>
        <v>571.18220956600203</v>
      </c>
      <c r="J102" s="6">
        <f t="shared" si="45"/>
        <v>79.816347575979307</v>
      </c>
      <c r="K102" s="6">
        <f t="shared" si="46"/>
        <v>67.038613148765521</v>
      </c>
      <c r="L102" s="6">
        <f t="shared" si="47"/>
        <v>44.274903298593607</v>
      </c>
      <c r="M102" s="6">
        <f t="shared" si="48"/>
        <v>31.114998158100757</v>
      </c>
      <c r="N102" s="44">
        <f t="shared" si="49"/>
        <v>5.4474732645722071E-2</v>
      </c>
      <c r="O102" s="38">
        <f t="shared" si="50"/>
        <v>0</v>
      </c>
      <c r="P102" s="38">
        <f t="shared" si="51"/>
        <v>1</v>
      </c>
      <c r="Q102" s="38">
        <f t="shared" si="52"/>
        <v>2</v>
      </c>
      <c r="R102" s="38">
        <f t="shared" si="53"/>
        <v>0</v>
      </c>
      <c r="S102" s="38">
        <v>0.5</v>
      </c>
      <c r="U102" s="6">
        <f t="shared" si="54"/>
        <v>0</v>
      </c>
      <c r="V102" s="6">
        <f t="shared" si="55"/>
        <v>8.8899994737430728</v>
      </c>
      <c r="W102" s="6">
        <f t="shared" si="56"/>
        <v>17.779998947486146</v>
      </c>
      <c r="X102" s="6">
        <f t="shared" si="57"/>
        <v>0</v>
      </c>
      <c r="Y102" s="6">
        <f t="shared" si="58"/>
        <v>4.4449997368715364</v>
      </c>
      <c r="Z102">
        <f t="shared" si="59"/>
        <v>0.05</v>
      </c>
    </row>
    <row r="103" spans="1:26">
      <c r="A103" s="38">
        <v>50</v>
      </c>
      <c r="B103" s="45">
        <v>10</v>
      </c>
      <c r="C103" s="30">
        <f t="shared" si="60"/>
        <v>77</v>
      </c>
      <c r="D103" s="6">
        <f t="shared" si="61"/>
        <v>172.71885780919126</v>
      </c>
      <c r="E103" s="6">
        <f t="shared" si="62"/>
        <v>75.928612622508595</v>
      </c>
      <c r="F103" s="6">
        <f t="shared" si="63"/>
        <v>200.80939987749059</v>
      </c>
      <c r="G103" s="6">
        <f t="shared" si="64"/>
        <v>29.516602199062405</v>
      </c>
      <c r="H103" s="6">
        <f t="shared" si="65"/>
        <v>123.32373521584996</v>
      </c>
      <c r="I103" s="29">
        <f t="shared" si="44"/>
        <v>602.2972077241028</v>
      </c>
      <c r="J103" s="6">
        <f t="shared" si="45"/>
        <v>79.816347575979307</v>
      </c>
      <c r="K103" s="6">
        <f t="shared" si="46"/>
        <v>75.928612622508595</v>
      </c>
      <c r="L103" s="6">
        <f t="shared" si="47"/>
        <v>44.274903298593607</v>
      </c>
      <c r="M103" s="6">
        <f t="shared" si="48"/>
        <v>34.1375979791734</v>
      </c>
      <c r="N103" s="44">
        <f t="shared" si="49"/>
        <v>5.6678990938989995E-2</v>
      </c>
      <c r="O103" s="38">
        <f t="shared" si="50"/>
        <v>0</v>
      </c>
      <c r="P103" s="38">
        <f t="shared" si="51"/>
        <v>1</v>
      </c>
      <c r="Q103" s="38">
        <f t="shared" si="52"/>
        <v>2</v>
      </c>
      <c r="R103" s="38">
        <f t="shared" si="53"/>
        <v>1</v>
      </c>
      <c r="S103" s="38">
        <v>0.5</v>
      </c>
      <c r="U103" s="6">
        <f t="shared" si="54"/>
        <v>0</v>
      </c>
      <c r="V103" s="6">
        <f t="shared" si="55"/>
        <v>7.5861328842607554</v>
      </c>
      <c r="W103" s="6">
        <f t="shared" si="56"/>
        <v>15.172265768521511</v>
      </c>
      <c r="X103" s="6">
        <f t="shared" si="57"/>
        <v>7.5861328842607554</v>
      </c>
      <c r="Y103" s="6">
        <f t="shared" si="58"/>
        <v>3.7930664421303777</v>
      </c>
      <c r="Z103">
        <f t="shared" si="59"/>
        <v>0.05</v>
      </c>
    </row>
    <row r="104" spans="1:26">
      <c r="A104" s="38">
        <v>50</v>
      </c>
      <c r="B104" s="45">
        <v>10</v>
      </c>
      <c r="C104" s="30">
        <f t="shared" si="60"/>
        <v>78</v>
      </c>
      <c r="D104" s="6">
        <f t="shared" si="61"/>
        <v>172.71885780919126</v>
      </c>
      <c r="E104" s="6">
        <f t="shared" si="62"/>
        <v>83.514745506769344</v>
      </c>
      <c r="F104" s="6">
        <f t="shared" si="63"/>
        <v>215.98166564601209</v>
      </c>
      <c r="G104" s="6">
        <f t="shared" si="64"/>
        <v>37.102735083323161</v>
      </c>
      <c r="H104" s="6">
        <f t="shared" si="65"/>
        <v>127.11680165798035</v>
      </c>
      <c r="I104" s="29">
        <f t="shared" si="44"/>
        <v>636.4348057032762</v>
      </c>
      <c r="J104" s="6">
        <f t="shared" si="45"/>
        <v>79.816347575979307</v>
      </c>
      <c r="K104" s="6">
        <f t="shared" si="46"/>
        <v>79.816347575979307</v>
      </c>
      <c r="L104" s="6">
        <f t="shared" si="47"/>
        <v>55.654102624984738</v>
      </c>
      <c r="M104" s="6">
        <f t="shared" si="48"/>
        <v>36.716883159822061</v>
      </c>
      <c r="N104" s="44">
        <f t="shared" si="49"/>
        <v>5.7691507175269899E-2</v>
      </c>
      <c r="O104" s="38">
        <f t="shared" si="50"/>
        <v>1</v>
      </c>
      <c r="P104" s="38">
        <f t="shared" si="51"/>
        <v>0</v>
      </c>
      <c r="Q104" s="38">
        <f t="shared" si="52"/>
        <v>2</v>
      </c>
      <c r="R104" s="38">
        <f t="shared" si="53"/>
        <v>0</v>
      </c>
      <c r="S104" s="38">
        <v>0.5</v>
      </c>
      <c r="U104" s="6">
        <f t="shared" si="54"/>
        <v>10.490538045663445</v>
      </c>
      <c r="V104" s="6">
        <f t="shared" si="55"/>
        <v>0</v>
      </c>
      <c r="W104" s="6">
        <f t="shared" si="56"/>
        <v>20.981076091326891</v>
      </c>
      <c r="X104" s="6">
        <f t="shared" si="57"/>
        <v>0</v>
      </c>
      <c r="Y104" s="6">
        <f t="shared" si="58"/>
        <v>5.2452690228317227</v>
      </c>
      <c r="Z104">
        <f t="shared" si="59"/>
        <v>0.05</v>
      </c>
    </row>
    <row r="105" spans="1:26">
      <c r="A105" s="38">
        <v>50</v>
      </c>
      <c r="B105" s="45">
        <v>10</v>
      </c>
      <c r="C105" s="30">
        <f t="shared" si="60"/>
        <v>79</v>
      </c>
      <c r="D105" s="6">
        <f t="shared" si="61"/>
        <v>183.20939585485471</v>
      </c>
      <c r="E105" s="6">
        <f t="shared" si="62"/>
        <v>83.514745506769344</v>
      </c>
      <c r="F105" s="6">
        <f t="shared" si="63"/>
        <v>236.96274173733897</v>
      </c>
      <c r="G105" s="6">
        <f t="shared" si="64"/>
        <v>37.102735083323161</v>
      </c>
      <c r="H105" s="6">
        <f t="shared" si="65"/>
        <v>132.36207068081208</v>
      </c>
      <c r="I105" s="29">
        <f t="shared" si="44"/>
        <v>673.15168886309823</v>
      </c>
      <c r="J105" s="6">
        <f t="shared" si="45"/>
        <v>84.664205195769284</v>
      </c>
      <c r="K105" s="6">
        <f t="shared" si="46"/>
        <v>83.514745506769344</v>
      </c>
      <c r="L105" s="6">
        <f t="shared" si="47"/>
        <v>55.654102624984738</v>
      </c>
      <c r="M105" s="6">
        <f t="shared" si="48"/>
        <v>40.283666095347627</v>
      </c>
      <c r="N105" s="44">
        <f t="shared" si="49"/>
        <v>5.9843370761475265E-2</v>
      </c>
      <c r="O105" s="38">
        <f t="shared" si="50"/>
        <v>0</v>
      </c>
      <c r="P105" s="38">
        <f t="shared" si="51"/>
        <v>1</v>
      </c>
      <c r="Q105" s="38">
        <f t="shared" si="52"/>
        <v>2</v>
      </c>
      <c r="R105" s="38">
        <f t="shared" si="53"/>
        <v>0</v>
      </c>
      <c r="S105" s="38">
        <v>0.5</v>
      </c>
      <c r="U105" s="6">
        <f t="shared" si="54"/>
        <v>0</v>
      </c>
      <c r="V105" s="6">
        <f t="shared" si="55"/>
        <v>11.509618884385036</v>
      </c>
      <c r="W105" s="6">
        <f t="shared" si="56"/>
        <v>23.019237768770072</v>
      </c>
      <c r="X105" s="6">
        <f t="shared" si="57"/>
        <v>0</v>
      </c>
      <c r="Y105" s="6">
        <f t="shared" si="58"/>
        <v>5.754809442192518</v>
      </c>
      <c r="Z105">
        <f t="shared" si="59"/>
        <v>0.05</v>
      </c>
    </row>
    <row r="106" spans="1:26">
      <c r="A106" s="38">
        <v>50</v>
      </c>
      <c r="B106" s="45">
        <v>10</v>
      </c>
      <c r="C106" s="30">
        <f t="shared" si="60"/>
        <v>80</v>
      </c>
      <c r="D106" s="6">
        <f t="shared" si="61"/>
        <v>183.20939585485471</v>
      </c>
      <c r="E106" s="6">
        <f t="shared" si="62"/>
        <v>95.024364391154378</v>
      </c>
      <c r="F106" s="6">
        <f t="shared" si="63"/>
        <v>259.98197950610904</v>
      </c>
      <c r="G106" s="6">
        <f t="shared" si="64"/>
        <v>37.102735083323161</v>
      </c>
      <c r="H106" s="6">
        <f t="shared" si="65"/>
        <v>138.11688012300459</v>
      </c>
      <c r="I106" s="29">
        <f t="shared" si="44"/>
        <v>713.43535495844594</v>
      </c>
      <c r="J106" s="6">
        <f t="shared" si="45"/>
        <v>84.664205195769284</v>
      </c>
      <c r="K106" s="6">
        <f t="shared" si="46"/>
        <v>84.664205195769284</v>
      </c>
      <c r="L106" s="6">
        <f t="shared" si="47"/>
        <v>55.654102624984738</v>
      </c>
      <c r="M106" s="6">
        <f t="shared" si="48"/>
        <v>44.196936516038541</v>
      </c>
      <c r="N106" s="44">
        <f t="shared" si="49"/>
        <v>6.1949462146591812E-2</v>
      </c>
      <c r="O106" s="38">
        <f t="shared" si="50"/>
        <v>1</v>
      </c>
      <c r="P106" s="38">
        <f t="shared" si="51"/>
        <v>0</v>
      </c>
      <c r="Q106" s="38">
        <f t="shared" si="52"/>
        <v>2</v>
      </c>
      <c r="R106" s="38">
        <f t="shared" si="53"/>
        <v>0</v>
      </c>
      <c r="S106" s="38">
        <v>0.5</v>
      </c>
      <c r="U106" s="6">
        <f t="shared" si="54"/>
        <v>12.627696147439583</v>
      </c>
      <c r="V106" s="6">
        <f t="shared" si="55"/>
        <v>0</v>
      </c>
      <c r="W106" s="6">
        <f t="shared" si="56"/>
        <v>25.255392294879165</v>
      </c>
      <c r="X106" s="6">
        <f t="shared" si="57"/>
        <v>0</v>
      </c>
      <c r="Y106" s="6">
        <f t="shared" si="58"/>
        <v>6.3138480737197913</v>
      </c>
      <c r="Z106">
        <f t="shared" si="59"/>
        <v>0.05</v>
      </c>
    </row>
    <row r="107" spans="1:26">
      <c r="A107" s="38">
        <v>50</v>
      </c>
      <c r="B107" s="45">
        <v>10</v>
      </c>
      <c r="C107" s="30">
        <f t="shared" si="60"/>
        <v>81</v>
      </c>
      <c r="D107" s="6">
        <f t="shared" si="61"/>
        <v>195.8370920022943</v>
      </c>
      <c r="E107" s="6">
        <f t="shared" si="62"/>
        <v>95.024364391154378</v>
      </c>
      <c r="F107" s="6">
        <f t="shared" si="63"/>
        <v>285.23737180098823</v>
      </c>
      <c r="G107" s="6">
        <f t="shared" si="64"/>
        <v>37.102735083323161</v>
      </c>
      <c r="H107" s="6">
        <f t="shared" si="65"/>
        <v>144.43072819672437</v>
      </c>
      <c r="I107" s="29">
        <f t="shared" si="44"/>
        <v>757.63229147448442</v>
      </c>
      <c r="J107" s="6">
        <f t="shared" si="45"/>
        <v>90.499680242167244</v>
      </c>
      <c r="K107" s="6">
        <f t="shared" si="46"/>
        <v>90.499680242167244</v>
      </c>
      <c r="L107" s="6">
        <f t="shared" si="47"/>
        <v>55.654102624984738</v>
      </c>
      <c r="M107" s="6">
        <f t="shared" si="48"/>
        <v>48.490353206168002</v>
      </c>
      <c r="N107" s="44">
        <f t="shared" si="49"/>
        <v>6.4002490062557038E-2</v>
      </c>
      <c r="O107" s="38">
        <f t="shared" si="50"/>
        <v>1</v>
      </c>
      <c r="P107" s="38">
        <f t="shared" si="51"/>
        <v>0</v>
      </c>
      <c r="Q107" s="38">
        <f t="shared" si="52"/>
        <v>2</v>
      </c>
      <c r="R107" s="38">
        <f t="shared" si="53"/>
        <v>0</v>
      </c>
      <c r="S107" s="38">
        <v>0.5</v>
      </c>
      <c r="U107" s="6">
        <f t="shared" si="54"/>
        <v>13.854386630333716</v>
      </c>
      <c r="V107" s="6">
        <f t="shared" si="55"/>
        <v>0</v>
      </c>
      <c r="W107" s="6">
        <f t="shared" si="56"/>
        <v>27.708773260667432</v>
      </c>
      <c r="X107" s="6">
        <f t="shared" si="57"/>
        <v>0</v>
      </c>
      <c r="Y107" s="6">
        <f t="shared" si="58"/>
        <v>6.9271933151668579</v>
      </c>
      <c r="Z107">
        <f t="shared" si="59"/>
        <v>0.05</v>
      </c>
    </row>
    <row r="108" spans="1:26">
      <c r="A108" s="38">
        <v>50</v>
      </c>
      <c r="B108" s="45">
        <v>10</v>
      </c>
      <c r="C108" s="30">
        <f t="shared" si="60"/>
        <v>82</v>
      </c>
      <c r="D108" s="6">
        <f t="shared" si="61"/>
        <v>209.69147863262802</v>
      </c>
      <c r="E108" s="6">
        <f t="shared" si="62"/>
        <v>95.024364391154378</v>
      </c>
      <c r="F108" s="6">
        <f t="shared" si="63"/>
        <v>312.94614506165567</v>
      </c>
      <c r="G108" s="6">
        <f t="shared" si="64"/>
        <v>37.102735083323161</v>
      </c>
      <c r="H108" s="6">
        <f t="shared" si="65"/>
        <v>151.35792151189122</v>
      </c>
      <c r="I108" s="29">
        <f t="shared" si="44"/>
        <v>806.12264468065246</v>
      </c>
      <c r="J108" s="6">
        <f t="shared" si="45"/>
        <v>96.90203000735815</v>
      </c>
      <c r="K108" s="6">
        <f t="shared" si="46"/>
        <v>95.024364391154378</v>
      </c>
      <c r="L108" s="6">
        <f t="shared" si="47"/>
        <v>55.654102624984738</v>
      </c>
      <c r="M108" s="6">
        <f t="shared" si="48"/>
        <v>53.200844660481465</v>
      </c>
      <c r="N108" s="44">
        <f t="shared" si="49"/>
        <v>6.5995968493798005E-2</v>
      </c>
      <c r="O108" s="38">
        <f t="shared" si="50"/>
        <v>0</v>
      </c>
      <c r="P108" s="38">
        <f t="shared" si="51"/>
        <v>1</v>
      </c>
      <c r="Q108" s="38">
        <f t="shared" si="52"/>
        <v>2</v>
      </c>
      <c r="R108" s="38">
        <f t="shared" si="53"/>
        <v>1</v>
      </c>
      <c r="S108" s="38">
        <v>0.5</v>
      </c>
      <c r="U108" s="6">
        <f t="shared" si="54"/>
        <v>0</v>
      </c>
      <c r="V108" s="6">
        <f t="shared" si="55"/>
        <v>11.822409924551437</v>
      </c>
      <c r="W108" s="6">
        <f t="shared" si="56"/>
        <v>23.644819849102873</v>
      </c>
      <c r="X108" s="6">
        <f t="shared" si="57"/>
        <v>11.822409924551437</v>
      </c>
      <c r="Y108" s="6">
        <f t="shared" si="58"/>
        <v>5.9112049622757183</v>
      </c>
      <c r="Z108">
        <f t="shared" si="59"/>
        <v>0.05</v>
      </c>
    </row>
    <row r="109" spans="1:26">
      <c r="A109" s="38">
        <v>50</v>
      </c>
      <c r="B109" s="45">
        <v>10</v>
      </c>
      <c r="C109" s="30">
        <f t="shared" si="60"/>
        <v>83</v>
      </c>
      <c r="D109" s="6">
        <f t="shared" si="61"/>
        <v>209.69147863262802</v>
      </c>
      <c r="E109" s="6">
        <f t="shared" si="62"/>
        <v>106.84677431570582</v>
      </c>
      <c r="F109" s="6">
        <f t="shared" si="63"/>
        <v>336.59096491075854</v>
      </c>
      <c r="G109" s="6">
        <f t="shared" si="64"/>
        <v>48.925145007874598</v>
      </c>
      <c r="H109" s="6">
        <f t="shared" si="65"/>
        <v>157.26912647416694</v>
      </c>
      <c r="I109" s="29">
        <f t="shared" si="44"/>
        <v>859.32348934113384</v>
      </c>
      <c r="J109" s="6">
        <f t="shared" si="45"/>
        <v>96.90203000735815</v>
      </c>
      <c r="K109" s="6">
        <f t="shared" si="46"/>
        <v>96.90203000735815</v>
      </c>
      <c r="L109" s="6">
        <f t="shared" si="47"/>
        <v>73.3877175118119</v>
      </c>
      <c r="M109" s="6">
        <f t="shared" si="48"/>
        <v>57.220464034828957</v>
      </c>
      <c r="N109" s="44">
        <f t="shared" si="49"/>
        <v>6.6587803946452584E-2</v>
      </c>
      <c r="O109" s="38">
        <f t="shared" si="50"/>
        <v>1</v>
      </c>
      <c r="P109" s="38">
        <f t="shared" si="51"/>
        <v>0</v>
      </c>
      <c r="Q109" s="38">
        <f t="shared" si="52"/>
        <v>2</v>
      </c>
      <c r="R109" s="38">
        <f t="shared" si="53"/>
        <v>0</v>
      </c>
      <c r="S109" s="38">
        <v>0.5</v>
      </c>
      <c r="U109" s="6">
        <f t="shared" si="54"/>
        <v>16.348704009951131</v>
      </c>
      <c r="V109" s="6">
        <f t="shared" si="55"/>
        <v>0</v>
      </c>
      <c r="W109" s="6">
        <f t="shared" si="56"/>
        <v>32.697408019902262</v>
      </c>
      <c r="X109" s="6">
        <f t="shared" si="57"/>
        <v>0</v>
      </c>
      <c r="Y109" s="6">
        <f t="shared" si="58"/>
        <v>8.1743520049755656</v>
      </c>
      <c r="Z109">
        <f t="shared" si="59"/>
        <v>0.05</v>
      </c>
    </row>
    <row r="110" spans="1:26">
      <c r="A110" s="38">
        <v>50</v>
      </c>
      <c r="B110" s="45">
        <v>10</v>
      </c>
      <c r="C110" s="30">
        <f t="shared" si="60"/>
        <v>84</v>
      </c>
      <c r="D110" s="6">
        <f t="shared" si="61"/>
        <v>226.04018264257914</v>
      </c>
      <c r="E110" s="6">
        <f t="shared" si="62"/>
        <v>106.84677431570582</v>
      </c>
      <c r="F110" s="6">
        <f t="shared" si="63"/>
        <v>369.28837293066078</v>
      </c>
      <c r="G110" s="6">
        <f t="shared" si="64"/>
        <v>48.925145007874598</v>
      </c>
      <c r="H110" s="6">
        <f t="shared" si="65"/>
        <v>165.4434784791425</v>
      </c>
      <c r="I110" s="29">
        <f t="shared" si="44"/>
        <v>916.54395337596281</v>
      </c>
      <c r="J110" s="6">
        <f t="shared" si="45"/>
        <v>104.45704662932208</v>
      </c>
      <c r="K110" s="6">
        <f t="shared" si="46"/>
        <v>104.45704662932208</v>
      </c>
      <c r="L110" s="6">
        <f t="shared" si="47"/>
        <v>73.3877175118119</v>
      </c>
      <c r="M110" s="6">
        <f t="shared" si="48"/>
        <v>62.674227977593247</v>
      </c>
      <c r="N110" s="44">
        <f t="shared" si="49"/>
        <v>6.8381039170834532E-2</v>
      </c>
      <c r="O110" s="38">
        <f t="shared" si="50"/>
        <v>1</v>
      </c>
      <c r="P110" s="38">
        <f t="shared" si="51"/>
        <v>0</v>
      </c>
      <c r="Q110" s="38">
        <f t="shared" si="52"/>
        <v>0</v>
      </c>
      <c r="R110" s="38">
        <f t="shared" si="53"/>
        <v>0</v>
      </c>
      <c r="S110" s="38">
        <v>0.5</v>
      </c>
      <c r="U110" s="6">
        <f t="shared" si="54"/>
        <v>41.782818651728832</v>
      </c>
      <c r="V110" s="6">
        <f t="shared" si="55"/>
        <v>0</v>
      </c>
      <c r="W110" s="6">
        <f t="shared" si="56"/>
        <v>0</v>
      </c>
      <c r="X110" s="6">
        <f t="shared" si="57"/>
        <v>0</v>
      </c>
      <c r="Y110" s="6">
        <f t="shared" si="58"/>
        <v>20.891409325864416</v>
      </c>
      <c r="Z110">
        <f t="shared" si="59"/>
        <v>0.05</v>
      </c>
    </row>
    <row r="111" spans="1:26">
      <c r="A111" s="38">
        <v>50</v>
      </c>
      <c r="B111" s="45">
        <v>10</v>
      </c>
      <c r="C111" s="30">
        <f t="shared" si="60"/>
        <v>85</v>
      </c>
      <c r="D111" s="6">
        <f t="shared" si="61"/>
        <v>267.82300129430797</v>
      </c>
      <c r="E111" s="6">
        <f t="shared" si="62"/>
        <v>106.84677431570582</v>
      </c>
      <c r="F111" s="6">
        <f t="shared" si="63"/>
        <v>369.28837293066078</v>
      </c>
      <c r="G111" s="6">
        <f t="shared" si="64"/>
        <v>48.925145007874598</v>
      </c>
      <c r="H111" s="6">
        <f t="shared" si="65"/>
        <v>186.33488780500693</v>
      </c>
      <c r="I111" s="29">
        <f t="shared" si="44"/>
        <v>979.21818135355602</v>
      </c>
      <c r="J111" s="6">
        <f t="shared" si="45"/>
        <v>123.76560400696953</v>
      </c>
      <c r="K111" s="6">
        <f t="shared" si="46"/>
        <v>106.84677431570582</v>
      </c>
      <c r="L111" s="6">
        <f t="shared" si="47"/>
        <v>73.3877175118119</v>
      </c>
      <c r="M111" s="6">
        <f t="shared" si="48"/>
        <v>62.779023398212338</v>
      </c>
      <c r="N111" s="44">
        <f t="shared" si="49"/>
        <v>6.4111374353194708E-2</v>
      </c>
      <c r="O111" s="38">
        <f t="shared" si="50"/>
        <v>0</v>
      </c>
      <c r="P111" s="38">
        <f t="shared" si="51"/>
        <v>1</v>
      </c>
      <c r="Q111" s="38">
        <f t="shared" si="52"/>
        <v>2</v>
      </c>
      <c r="R111" s="38">
        <f t="shared" si="53"/>
        <v>0</v>
      </c>
      <c r="S111" s="38">
        <v>0.5</v>
      </c>
      <c r="U111" s="6">
        <f t="shared" si="54"/>
        <v>0</v>
      </c>
      <c r="V111" s="6">
        <f t="shared" si="55"/>
        <v>17.93686382806067</v>
      </c>
      <c r="W111" s="6">
        <f t="shared" si="56"/>
        <v>35.873727656121339</v>
      </c>
      <c r="X111" s="6">
        <f t="shared" si="57"/>
        <v>0</v>
      </c>
      <c r="Y111" s="6">
        <f t="shared" si="58"/>
        <v>8.9684319140303348</v>
      </c>
      <c r="Z111">
        <f t="shared" si="59"/>
        <v>0.05</v>
      </c>
    </row>
    <row r="112" spans="1:26">
      <c r="A112" s="38">
        <v>50</v>
      </c>
      <c r="B112" s="45">
        <v>10</v>
      </c>
      <c r="C112" s="30">
        <f t="shared" si="60"/>
        <v>86</v>
      </c>
      <c r="D112" s="6">
        <f t="shared" si="61"/>
        <v>267.82300129430797</v>
      </c>
      <c r="E112" s="6">
        <f t="shared" si="62"/>
        <v>124.78363814376648</v>
      </c>
      <c r="F112" s="6">
        <f t="shared" si="63"/>
        <v>405.16210058678212</v>
      </c>
      <c r="G112" s="6">
        <f t="shared" si="64"/>
        <v>48.925145007874598</v>
      </c>
      <c r="H112" s="6">
        <f t="shared" si="65"/>
        <v>195.30331971903726</v>
      </c>
      <c r="I112" s="29">
        <f t="shared" si="44"/>
        <v>1041.9972047517683</v>
      </c>
      <c r="J112" s="6">
        <f t="shared" si="45"/>
        <v>123.76560400696953</v>
      </c>
      <c r="K112" s="6">
        <f t="shared" si="46"/>
        <v>123.76560400696953</v>
      </c>
      <c r="L112" s="6">
        <f t="shared" si="47"/>
        <v>73.3877175118119</v>
      </c>
      <c r="M112" s="6">
        <f t="shared" si="48"/>
        <v>68.877557099752963</v>
      </c>
      <c r="N112" s="44">
        <f t="shared" si="49"/>
        <v>6.6101479721494494E-2</v>
      </c>
      <c r="O112" s="38">
        <f t="shared" si="50"/>
        <v>1</v>
      </c>
      <c r="P112" s="38">
        <f t="shared" si="51"/>
        <v>0</v>
      </c>
      <c r="Q112" s="38">
        <f t="shared" si="52"/>
        <v>2</v>
      </c>
      <c r="R112" s="38">
        <f t="shared" si="53"/>
        <v>1</v>
      </c>
      <c r="S112" s="38">
        <v>0.5</v>
      </c>
      <c r="U112" s="6">
        <f t="shared" si="54"/>
        <v>15.306123799945103</v>
      </c>
      <c r="V112" s="6">
        <f t="shared" si="55"/>
        <v>0</v>
      </c>
      <c r="W112" s="6">
        <f t="shared" si="56"/>
        <v>30.612247599890207</v>
      </c>
      <c r="X112" s="6">
        <f t="shared" si="57"/>
        <v>15.306123799945103</v>
      </c>
      <c r="Y112" s="6">
        <f t="shared" si="58"/>
        <v>7.6530618999725517</v>
      </c>
      <c r="Z112">
        <f t="shared" si="59"/>
        <v>0.05</v>
      </c>
    </row>
    <row r="113" spans="1:26">
      <c r="A113" s="38">
        <v>50</v>
      </c>
      <c r="B113" s="45">
        <v>10</v>
      </c>
      <c r="C113" s="30">
        <f t="shared" si="60"/>
        <v>87</v>
      </c>
      <c r="D113" s="6">
        <f t="shared" si="61"/>
        <v>283.12912509425308</v>
      </c>
      <c r="E113" s="6">
        <f t="shared" si="62"/>
        <v>124.78363814376648</v>
      </c>
      <c r="F113" s="6">
        <f t="shared" si="63"/>
        <v>435.77434818667234</v>
      </c>
      <c r="G113" s="6">
        <f t="shared" si="64"/>
        <v>64.231268807819703</v>
      </c>
      <c r="H113" s="6">
        <f t="shared" si="65"/>
        <v>202.95638161900982</v>
      </c>
      <c r="I113" s="29">
        <f t="shared" si="44"/>
        <v>1110.8747618515215</v>
      </c>
      <c r="J113" s="6">
        <f t="shared" si="45"/>
        <v>130.83882642606994</v>
      </c>
      <c r="K113" s="6">
        <f t="shared" si="46"/>
        <v>124.78363814376648</v>
      </c>
      <c r="L113" s="6">
        <f t="shared" si="47"/>
        <v>96.346903211729554</v>
      </c>
      <c r="M113" s="6">
        <f t="shared" si="48"/>
        <v>74.081639191734297</v>
      </c>
      <c r="N113" s="44">
        <f t="shared" si="49"/>
        <v>6.6687660693866752E-2</v>
      </c>
      <c r="O113" s="38">
        <f t="shared" si="50"/>
        <v>0</v>
      </c>
      <c r="P113" s="38">
        <f t="shared" si="51"/>
        <v>1</v>
      </c>
      <c r="Q113" s="38">
        <f t="shared" si="52"/>
        <v>2</v>
      </c>
      <c r="R113" s="38">
        <f t="shared" si="53"/>
        <v>0</v>
      </c>
      <c r="S113" s="38">
        <v>0.5</v>
      </c>
      <c r="U113" s="6">
        <f t="shared" si="54"/>
        <v>0</v>
      </c>
      <c r="V113" s="6">
        <f t="shared" si="55"/>
        <v>21.1661826262098</v>
      </c>
      <c r="W113" s="6">
        <f t="shared" si="56"/>
        <v>42.332365252419599</v>
      </c>
      <c r="X113" s="6">
        <f t="shared" si="57"/>
        <v>0</v>
      </c>
      <c r="Y113" s="6">
        <f t="shared" si="58"/>
        <v>10.5830913131049</v>
      </c>
      <c r="Z113">
        <f t="shared" si="59"/>
        <v>0.05</v>
      </c>
    </row>
    <row r="114" spans="1:26">
      <c r="A114" s="38">
        <v>50</v>
      </c>
      <c r="B114" s="45">
        <v>10</v>
      </c>
      <c r="C114" s="30">
        <f t="shared" si="60"/>
        <v>88</v>
      </c>
      <c r="D114" s="6">
        <f t="shared" si="61"/>
        <v>283.12912509425308</v>
      </c>
      <c r="E114" s="6">
        <f t="shared" si="62"/>
        <v>145.94982076997627</v>
      </c>
      <c r="F114" s="6">
        <f t="shared" si="63"/>
        <v>478.10671343909195</v>
      </c>
      <c r="G114" s="6">
        <f t="shared" si="64"/>
        <v>64.231268807819703</v>
      </c>
      <c r="H114" s="6">
        <f t="shared" si="65"/>
        <v>213.53947293211471</v>
      </c>
      <c r="I114" s="29">
        <f t="shared" si="44"/>
        <v>1184.9564010432557</v>
      </c>
      <c r="J114" s="6">
        <f t="shared" si="45"/>
        <v>130.83882642606994</v>
      </c>
      <c r="K114" s="6">
        <f t="shared" si="46"/>
        <v>130.83882642606994</v>
      </c>
      <c r="L114" s="6">
        <f t="shared" si="47"/>
        <v>96.346903211729554</v>
      </c>
      <c r="M114" s="6">
        <f t="shared" si="48"/>
        <v>78.503295855641966</v>
      </c>
      <c r="N114" s="44">
        <f t="shared" si="49"/>
        <v>6.6249944543551417E-2</v>
      </c>
      <c r="O114" s="38">
        <f t="shared" si="50"/>
        <v>1</v>
      </c>
      <c r="P114" s="38">
        <f t="shared" si="51"/>
        <v>0</v>
      </c>
      <c r="Q114" s="38">
        <f t="shared" si="52"/>
        <v>0</v>
      </c>
      <c r="R114" s="38">
        <f t="shared" si="53"/>
        <v>0</v>
      </c>
      <c r="S114" s="38">
        <v>0.5</v>
      </c>
      <c r="U114" s="6">
        <f t="shared" si="54"/>
        <v>52.335530570427977</v>
      </c>
      <c r="V114" s="6">
        <f t="shared" si="55"/>
        <v>0</v>
      </c>
      <c r="W114" s="6">
        <f t="shared" si="56"/>
        <v>0</v>
      </c>
      <c r="X114" s="6">
        <f t="shared" si="57"/>
        <v>0</v>
      </c>
      <c r="Y114" s="6">
        <f t="shared" si="58"/>
        <v>26.167765285213989</v>
      </c>
      <c r="Z114">
        <f t="shared" si="59"/>
        <v>0.05</v>
      </c>
    </row>
    <row r="115" spans="1:26">
      <c r="A115" s="38">
        <v>50</v>
      </c>
      <c r="B115" s="45">
        <v>10</v>
      </c>
      <c r="C115" s="30">
        <f t="shared" si="60"/>
        <v>89</v>
      </c>
      <c r="D115" s="6">
        <f t="shared" si="61"/>
        <v>335.46465566468106</v>
      </c>
      <c r="E115" s="6">
        <f t="shared" si="62"/>
        <v>145.94982076997627</v>
      </c>
      <c r="F115" s="6">
        <f t="shared" si="63"/>
        <v>478.10671343909195</v>
      </c>
      <c r="G115" s="6">
        <f t="shared" si="64"/>
        <v>64.231268807819703</v>
      </c>
      <c r="H115" s="6">
        <f t="shared" si="65"/>
        <v>239.70723821732869</v>
      </c>
      <c r="I115" s="29">
        <f t="shared" si="44"/>
        <v>1263.4596968988976</v>
      </c>
      <c r="J115" s="6">
        <f t="shared" si="45"/>
        <v>155.02397303697046</v>
      </c>
      <c r="K115" s="6">
        <f t="shared" si="46"/>
        <v>145.94982076997627</v>
      </c>
      <c r="L115" s="6">
        <f t="shared" si="47"/>
        <v>96.346903211729554</v>
      </c>
      <c r="M115" s="6">
        <f t="shared" si="48"/>
        <v>81.278141284645642</v>
      </c>
      <c r="N115" s="44">
        <f t="shared" si="49"/>
        <v>6.4329825070114241E-2</v>
      </c>
      <c r="O115" s="38">
        <f t="shared" si="50"/>
        <v>0</v>
      </c>
      <c r="P115" s="38">
        <f t="shared" si="51"/>
        <v>1</v>
      </c>
      <c r="Q115" s="38">
        <f t="shared" si="52"/>
        <v>2</v>
      </c>
      <c r="R115" s="38">
        <f t="shared" si="53"/>
        <v>0</v>
      </c>
      <c r="S115" s="38">
        <v>0.5</v>
      </c>
      <c r="U115" s="6">
        <f t="shared" si="54"/>
        <v>0</v>
      </c>
      <c r="V115" s="6">
        <f t="shared" si="55"/>
        <v>23.222326081327328</v>
      </c>
      <c r="W115" s="6">
        <f t="shared" si="56"/>
        <v>46.444652162654656</v>
      </c>
      <c r="X115" s="6">
        <f t="shared" si="57"/>
        <v>0</v>
      </c>
      <c r="Y115" s="6">
        <f t="shared" si="58"/>
        <v>11.611163040663664</v>
      </c>
      <c r="Z115">
        <f t="shared" si="59"/>
        <v>0.05</v>
      </c>
    </row>
    <row r="116" spans="1:26">
      <c r="A116" s="38">
        <v>50</v>
      </c>
      <c r="B116" s="45">
        <v>10</v>
      </c>
      <c r="C116" s="30">
        <f t="shared" si="60"/>
        <v>90</v>
      </c>
      <c r="D116" s="6">
        <f t="shared" si="61"/>
        <v>335.46465566468106</v>
      </c>
      <c r="E116" s="6">
        <f t="shared" si="62"/>
        <v>169.17214685130361</v>
      </c>
      <c r="F116" s="6">
        <f t="shared" si="63"/>
        <v>524.55136560174662</v>
      </c>
      <c r="G116" s="6">
        <f t="shared" si="64"/>
        <v>64.231268807819703</v>
      </c>
      <c r="H116" s="6">
        <f t="shared" si="65"/>
        <v>251.31840125799235</v>
      </c>
      <c r="I116" s="29">
        <f t="shared" si="44"/>
        <v>1344.7378381835433</v>
      </c>
      <c r="J116" s="6">
        <f t="shared" si="45"/>
        <v>155.02397303697046</v>
      </c>
      <c r="K116" s="6">
        <f t="shared" si="46"/>
        <v>155.02397303697046</v>
      </c>
      <c r="L116" s="6">
        <f t="shared" si="47"/>
        <v>96.346903211729554</v>
      </c>
      <c r="M116" s="6">
        <f t="shared" si="48"/>
        <v>89.173732152296935</v>
      </c>
      <c r="N116" s="44">
        <f t="shared" si="49"/>
        <v>6.6313098077727783E-2</v>
      </c>
      <c r="O116" s="38">
        <f t="shared" si="50"/>
        <v>1</v>
      </c>
      <c r="P116" s="38">
        <f t="shared" si="51"/>
        <v>0</v>
      </c>
      <c r="Q116" s="38">
        <f t="shared" si="52"/>
        <v>2</v>
      </c>
      <c r="R116" s="38">
        <f t="shared" si="53"/>
        <v>0</v>
      </c>
      <c r="S116" s="38">
        <v>0.5</v>
      </c>
      <c r="U116" s="6">
        <f t="shared" si="54"/>
        <v>25.478209186370552</v>
      </c>
      <c r="V116" s="6">
        <f t="shared" si="55"/>
        <v>0</v>
      </c>
      <c r="W116" s="6">
        <f t="shared" si="56"/>
        <v>50.956418372741105</v>
      </c>
      <c r="X116" s="6">
        <f t="shared" si="57"/>
        <v>0</v>
      </c>
      <c r="Y116" s="6">
        <f t="shared" si="58"/>
        <v>12.739104593185276</v>
      </c>
      <c r="Z116">
        <f t="shared" si="59"/>
        <v>0.05</v>
      </c>
    </row>
    <row r="117" spans="1:26">
      <c r="A117" s="38">
        <v>50</v>
      </c>
      <c r="B117" s="45">
        <v>10</v>
      </c>
      <c r="C117" s="30">
        <f t="shared" si="60"/>
        <v>91</v>
      </c>
      <c r="D117" s="6">
        <f t="shared" si="61"/>
        <v>360.94286485105164</v>
      </c>
      <c r="E117" s="6">
        <f t="shared" si="62"/>
        <v>169.17214685130361</v>
      </c>
      <c r="F117" s="6">
        <f t="shared" si="63"/>
        <v>575.50778397448778</v>
      </c>
      <c r="G117" s="6">
        <f t="shared" si="64"/>
        <v>64.231268807819703</v>
      </c>
      <c r="H117" s="6">
        <f t="shared" si="65"/>
        <v>264.05750585117761</v>
      </c>
      <c r="I117" s="29">
        <f t="shared" si="44"/>
        <v>1433.9115703358405</v>
      </c>
      <c r="J117" s="6">
        <f t="shared" si="45"/>
        <v>166.79789063825189</v>
      </c>
      <c r="K117" s="6">
        <f t="shared" si="46"/>
        <v>166.79789063825189</v>
      </c>
      <c r="L117" s="6">
        <f t="shared" si="47"/>
        <v>96.346903211729554</v>
      </c>
      <c r="M117" s="6">
        <f t="shared" si="48"/>
        <v>96.346903211729554</v>
      </c>
      <c r="N117" s="44">
        <f t="shared" si="49"/>
        <v>6.7191663143609248E-2</v>
      </c>
      <c r="O117" s="38">
        <f t="shared" si="50"/>
        <v>1</v>
      </c>
      <c r="P117" s="38">
        <f t="shared" si="51"/>
        <v>0</v>
      </c>
      <c r="Q117" s="38">
        <f t="shared" si="52"/>
        <v>0</v>
      </c>
      <c r="R117" s="38">
        <f t="shared" si="53"/>
        <v>1</v>
      </c>
      <c r="S117" s="38">
        <v>0.5</v>
      </c>
      <c r="U117" s="6">
        <f t="shared" si="54"/>
        <v>38.538761284691823</v>
      </c>
      <c r="V117" s="6">
        <f t="shared" si="55"/>
        <v>0</v>
      </c>
      <c r="W117" s="6">
        <f t="shared" si="56"/>
        <v>0</v>
      </c>
      <c r="X117" s="6">
        <f t="shared" si="57"/>
        <v>38.538761284691823</v>
      </c>
      <c r="Y117" s="6">
        <f t="shared" si="58"/>
        <v>19.269380642345912</v>
      </c>
      <c r="Z117">
        <f t="shared" si="59"/>
        <v>0.05</v>
      </c>
    </row>
    <row r="118" spans="1:26">
      <c r="A118" s="38">
        <v>50</v>
      </c>
      <c r="B118" s="45">
        <v>10</v>
      </c>
      <c r="C118" s="30">
        <f t="shared" si="60"/>
        <v>92</v>
      </c>
      <c r="D118" s="6">
        <f t="shared" si="61"/>
        <v>399.48162613574345</v>
      </c>
      <c r="E118" s="6">
        <f t="shared" si="62"/>
        <v>169.17214685130361</v>
      </c>
      <c r="F118" s="6">
        <f t="shared" si="63"/>
        <v>575.50778397448778</v>
      </c>
      <c r="G118" s="6">
        <f t="shared" si="64"/>
        <v>102.77003009251152</v>
      </c>
      <c r="H118" s="6">
        <f t="shared" si="65"/>
        <v>283.32688649352355</v>
      </c>
      <c r="I118" s="29">
        <f t="shared" si="44"/>
        <v>1530.2584735475698</v>
      </c>
      <c r="J118" s="6">
        <f t="shared" si="45"/>
        <v>184.60731344745579</v>
      </c>
      <c r="K118" s="6">
        <f t="shared" si="46"/>
        <v>169.17214685130361</v>
      </c>
      <c r="L118" s="6">
        <f t="shared" si="47"/>
        <v>154.15504513876726</v>
      </c>
      <c r="M118" s="6">
        <f t="shared" si="48"/>
        <v>97.836323275662934</v>
      </c>
      <c r="N118" s="44">
        <f t="shared" si="49"/>
        <v>6.3934508429056958E-2</v>
      </c>
      <c r="O118" s="38">
        <f t="shared" si="50"/>
        <v>0</v>
      </c>
      <c r="P118" s="38">
        <f t="shared" si="51"/>
        <v>1</v>
      </c>
      <c r="Q118" s="38">
        <f t="shared" si="52"/>
        <v>2</v>
      </c>
      <c r="R118" s="38">
        <f t="shared" si="53"/>
        <v>0</v>
      </c>
      <c r="S118" s="38">
        <v>0.5</v>
      </c>
      <c r="U118" s="6">
        <f t="shared" si="54"/>
        <v>0</v>
      </c>
      <c r="V118" s="6">
        <f t="shared" si="55"/>
        <v>27.95323522161798</v>
      </c>
      <c r="W118" s="6">
        <f t="shared" si="56"/>
        <v>55.90647044323596</v>
      </c>
      <c r="X118" s="6">
        <f t="shared" si="57"/>
        <v>0</v>
      </c>
      <c r="Y118" s="6">
        <f t="shared" si="58"/>
        <v>13.97661761080899</v>
      </c>
      <c r="Z118">
        <f t="shared" si="59"/>
        <v>0.05</v>
      </c>
    </row>
    <row r="119" spans="1:26">
      <c r="A119" s="38">
        <v>50</v>
      </c>
      <c r="B119" s="45">
        <v>10</v>
      </c>
      <c r="C119" s="30">
        <f t="shared" si="60"/>
        <v>93</v>
      </c>
      <c r="D119" s="6">
        <f t="shared" si="61"/>
        <v>399.48162613574345</v>
      </c>
      <c r="E119" s="6">
        <f t="shared" si="62"/>
        <v>197.12538207292158</v>
      </c>
      <c r="F119" s="6">
        <f t="shared" si="63"/>
        <v>631.41425441772378</v>
      </c>
      <c r="G119" s="6">
        <f t="shared" si="64"/>
        <v>102.77003009251152</v>
      </c>
      <c r="H119" s="6">
        <f t="shared" si="65"/>
        <v>297.30350410433255</v>
      </c>
      <c r="I119" s="29">
        <f t="shared" si="44"/>
        <v>1628.0947968232326</v>
      </c>
      <c r="J119" s="6">
        <f t="shared" si="45"/>
        <v>184.60731344745579</v>
      </c>
      <c r="K119" s="6">
        <f t="shared" si="46"/>
        <v>184.60731344745579</v>
      </c>
      <c r="L119" s="6">
        <f t="shared" si="47"/>
        <v>154.15504513876726</v>
      </c>
      <c r="M119" s="6">
        <f t="shared" si="48"/>
        <v>107.34042325101305</v>
      </c>
      <c r="N119" s="44">
        <f t="shared" si="49"/>
        <v>6.5930081872663429E-2</v>
      </c>
      <c r="O119" s="38">
        <f t="shared" si="50"/>
        <v>1</v>
      </c>
      <c r="P119" s="38">
        <f t="shared" si="51"/>
        <v>0</v>
      </c>
      <c r="Q119" s="38">
        <f t="shared" si="52"/>
        <v>2</v>
      </c>
      <c r="R119" s="38">
        <f t="shared" si="53"/>
        <v>0</v>
      </c>
      <c r="S119" s="38">
        <v>0.5</v>
      </c>
      <c r="U119" s="6">
        <f t="shared" si="54"/>
        <v>30.668692357432299</v>
      </c>
      <c r="V119" s="6">
        <f t="shared" si="55"/>
        <v>0</v>
      </c>
      <c r="W119" s="6">
        <f t="shared" si="56"/>
        <v>61.337384714864598</v>
      </c>
      <c r="X119" s="6">
        <f t="shared" si="57"/>
        <v>0</v>
      </c>
      <c r="Y119" s="6">
        <f t="shared" si="58"/>
        <v>15.334346178716149</v>
      </c>
      <c r="Z119">
        <f t="shared" si="59"/>
        <v>0.05</v>
      </c>
    </row>
    <row r="120" spans="1:26">
      <c r="A120" s="38">
        <v>50</v>
      </c>
      <c r="B120" s="45">
        <v>10</v>
      </c>
      <c r="C120" s="30">
        <f t="shared" si="60"/>
        <v>94</v>
      </c>
      <c r="D120" s="6">
        <f t="shared" si="61"/>
        <v>430.15031849317575</v>
      </c>
      <c r="E120" s="6">
        <f t="shared" si="62"/>
        <v>197.12538207292158</v>
      </c>
      <c r="F120" s="6">
        <f t="shared" si="63"/>
        <v>692.75163913258837</v>
      </c>
      <c r="G120" s="6">
        <f t="shared" si="64"/>
        <v>102.77003009251152</v>
      </c>
      <c r="H120" s="6">
        <f t="shared" si="65"/>
        <v>312.63785028304869</v>
      </c>
      <c r="I120" s="29">
        <f t="shared" si="44"/>
        <v>1735.435220074246</v>
      </c>
      <c r="J120" s="6">
        <f t="shared" si="45"/>
        <v>198.7798423765542</v>
      </c>
      <c r="K120" s="6">
        <f t="shared" si="46"/>
        <v>197.12538207292158</v>
      </c>
      <c r="L120" s="6">
        <f t="shared" si="47"/>
        <v>154.15504513876726</v>
      </c>
      <c r="M120" s="6">
        <f t="shared" si="48"/>
        <v>117.76777865254003</v>
      </c>
      <c r="N120" s="44">
        <f t="shared" si="49"/>
        <v>6.7860659556916017E-2</v>
      </c>
      <c r="O120" s="38">
        <f t="shared" si="50"/>
        <v>0</v>
      </c>
      <c r="P120" s="38">
        <f t="shared" si="51"/>
        <v>1</v>
      </c>
      <c r="Q120" s="38">
        <f t="shared" si="52"/>
        <v>2</v>
      </c>
      <c r="R120" s="38">
        <f t="shared" si="53"/>
        <v>0</v>
      </c>
      <c r="S120" s="38">
        <v>0.5</v>
      </c>
      <c r="U120" s="6">
        <f t="shared" si="54"/>
        <v>0</v>
      </c>
      <c r="V120" s="6">
        <f t="shared" si="55"/>
        <v>33.647936757868578</v>
      </c>
      <c r="W120" s="6">
        <f t="shared" si="56"/>
        <v>67.295873515737156</v>
      </c>
      <c r="X120" s="6">
        <f t="shared" si="57"/>
        <v>0</v>
      </c>
      <c r="Y120" s="6">
        <f t="shared" si="58"/>
        <v>16.823968378934289</v>
      </c>
      <c r="Z120">
        <f t="shared" si="59"/>
        <v>0.05</v>
      </c>
    </row>
    <row r="121" spans="1:26">
      <c r="A121" s="38">
        <v>50</v>
      </c>
      <c r="B121" s="45">
        <v>10</v>
      </c>
      <c r="C121" s="30">
        <f t="shared" si="60"/>
        <v>95</v>
      </c>
      <c r="D121" s="6">
        <f t="shared" si="61"/>
        <v>430.15031849317575</v>
      </c>
      <c r="E121" s="6">
        <f t="shared" si="62"/>
        <v>230.77331883079017</v>
      </c>
      <c r="F121" s="6">
        <f t="shared" si="63"/>
        <v>760.04751264832555</v>
      </c>
      <c r="G121" s="6">
        <f t="shared" si="64"/>
        <v>102.77003009251152</v>
      </c>
      <c r="H121" s="6">
        <f t="shared" si="65"/>
        <v>329.46181866198299</v>
      </c>
      <c r="I121" s="29">
        <f t="shared" si="44"/>
        <v>1853.2029987267861</v>
      </c>
      <c r="J121" s="6">
        <f t="shared" si="45"/>
        <v>198.7798423765542</v>
      </c>
      <c r="K121" s="6">
        <f t="shared" si="46"/>
        <v>198.7798423765542</v>
      </c>
      <c r="L121" s="6">
        <f t="shared" si="47"/>
        <v>154.15504513876726</v>
      </c>
      <c r="M121" s="6">
        <f t="shared" si="48"/>
        <v>119.26790542593251</v>
      </c>
      <c r="N121" s="44">
        <f t="shared" si="49"/>
        <v>6.435771230020329E-2</v>
      </c>
      <c r="O121" s="38">
        <f t="shared" si="50"/>
        <v>1</v>
      </c>
      <c r="P121" s="38">
        <f t="shared" si="51"/>
        <v>0</v>
      </c>
      <c r="Q121" s="38">
        <f t="shared" si="52"/>
        <v>0</v>
      </c>
      <c r="R121" s="38">
        <f t="shared" si="53"/>
        <v>0</v>
      </c>
      <c r="S121" s="38">
        <v>0.5</v>
      </c>
      <c r="U121" s="6">
        <f t="shared" si="54"/>
        <v>79.511936950621674</v>
      </c>
      <c r="V121" s="6">
        <f t="shared" si="55"/>
        <v>0</v>
      </c>
      <c r="W121" s="6">
        <f t="shared" si="56"/>
        <v>0</v>
      </c>
      <c r="X121" s="6">
        <f t="shared" si="57"/>
        <v>0</v>
      </c>
      <c r="Y121" s="6">
        <f t="shared" si="58"/>
        <v>39.755968475310837</v>
      </c>
      <c r="Z121">
        <f t="shared" si="59"/>
        <v>0.05</v>
      </c>
    </row>
    <row r="122" spans="1:26">
      <c r="A122" s="38">
        <v>50</v>
      </c>
      <c r="B122" s="45">
        <v>10</v>
      </c>
      <c r="C122" s="30">
        <f t="shared" si="60"/>
        <v>96</v>
      </c>
      <c r="D122" s="6">
        <f t="shared" si="61"/>
        <v>509.66225544379745</v>
      </c>
      <c r="E122" s="6">
        <f t="shared" si="62"/>
        <v>230.77331883079017</v>
      </c>
      <c r="F122" s="6">
        <f t="shared" si="63"/>
        <v>760.04751264832555</v>
      </c>
      <c r="G122" s="6">
        <f t="shared" si="64"/>
        <v>102.77003009251152</v>
      </c>
      <c r="H122" s="6">
        <f t="shared" si="65"/>
        <v>369.21778713729384</v>
      </c>
      <c r="I122" s="29">
        <f>SUM(D122:H122)</f>
        <v>1972.4709041527185</v>
      </c>
      <c r="J122" s="6">
        <f t="shared" si="45"/>
        <v>235.52367264841263</v>
      </c>
      <c r="K122" s="6">
        <f>dt*MIN(J122,E122*1)</f>
        <v>230.77331883079017</v>
      </c>
      <c r="L122" s="6">
        <f t="shared" si="47"/>
        <v>154.15504513876726</v>
      </c>
      <c r="M122" s="6">
        <f>dt*MIN(0.17*F122, 0.6*K122,L122)</f>
        <v>129.20807715021536</v>
      </c>
      <c r="N122" s="44">
        <f>M122/I122</f>
        <v>6.5505694851157828E-2</v>
      </c>
      <c r="O122" s="38">
        <f t="shared" si="50"/>
        <v>0</v>
      </c>
      <c r="P122" s="38">
        <f t="shared" si="51"/>
        <v>1</v>
      </c>
      <c r="Q122" s="38">
        <f t="shared" si="52"/>
        <v>2</v>
      </c>
      <c r="R122" s="38">
        <f t="shared" si="53"/>
        <v>0</v>
      </c>
      <c r="S122" s="38">
        <v>0.5</v>
      </c>
      <c r="U122" s="6">
        <f t="shared" si="54"/>
        <v>0</v>
      </c>
      <c r="V122" s="6">
        <f t="shared" si="55"/>
        <v>36.916593471490103</v>
      </c>
      <c r="W122" s="6">
        <f t="shared" si="56"/>
        <v>73.833186942980205</v>
      </c>
      <c r="X122" s="6">
        <f t="shared" si="57"/>
        <v>0</v>
      </c>
      <c r="Y122" s="6">
        <f t="shared" si="58"/>
        <v>18.458296735745051</v>
      </c>
      <c r="Z122">
        <f t="shared" si="59"/>
        <v>0.05</v>
      </c>
    </row>
    <row r="123" spans="1:26">
      <c r="A123" s="38">
        <v>50</v>
      </c>
      <c r="B123" s="45">
        <v>10</v>
      </c>
      <c r="C123" s="30">
        <f t="shared" si="60"/>
        <v>97</v>
      </c>
      <c r="D123" s="6">
        <f t="shared" si="61"/>
        <v>509.66225544379745</v>
      </c>
      <c r="E123" s="6">
        <f t="shared" si="62"/>
        <v>267.68991230228028</v>
      </c>
      <c r="F123" s="6">
        <f t="shared" si="63"/>
        <v>833.88069959130576</v>
      </c>
      <c r="G123" s="6">
        <f t="shared" si="64"/>
        <v>102.77003009251152</v>
      </c>
      <c r="H123" s="6">
        <f t="shared" si="65"/>
        <v>387.67608387303892</v>
      </c>
      <c r="I123" s="29">
        <f>SUM(D123:H123)</f>
        <v>2101.6789813029341</v>
      </c>
      <c r="J123" s="6">
        <f t="shared" si="45"/>
        <v>235.52367264841263</v>
      </c>
      <c r="K123" s="6">
        <f>dt*MIN(J123,E123*1)</f>
        <v>235.52367264841263</v>
      </c>
      <c r="L123" s="6">
        <f t="shared" si="47"/>
        <v>154.15504513876726</v>
      </c>
      <c r="M123" s="6">
        <f>dt*MIN(0.17*F123, 0.6*K123,L123)</f>
        <v>141.31420358904757</v>
      </c>
      <c r="N123" s="44">
        <f>M123/I123</f>
        <v>6.7238719541002384E-2</v>
      </c>
      <c r="O123" s="38">
        <f t="shared" si="50"/>
        <v>1</v>
      </c>
      <c r="P123" s="38">
        <f t="shared" si="51"/>
        <v>0</v>
      </c>
      <c r="Q123" s="38">
        <f t="shared" si="52"/>
        <v>0</v>
      </c>
      <c r="R123" s="38">
        <f t="shared" si="53"/>
        <v>0</v>
      </c>
      <c r="S123" s="38">
        <v>0.5</v>
      </c>
      <c r="U123" s="6">
        <f t="shared" si="54"/>
        <v>94.209469059365048</v>
      </c>
      <c r="V123" s="6">
        <f t="shared" si="55"/>
        <v>0</v>
      </c>
      <c r="W123" s="6">
        <f t="shared" si="56"/>
        <v>0</v>
      </c>
      <c r="X123" s="6">
        <f t="shared" si="57"/>
        <v>0</v>
      </c>
      <c r="Y123" s="6">
        <f t="shared" si="58"/>
        <v>47.104734529682524</v>
      </c>
      <c r="Z123">
        <f t="shared" si="59"/>
        <v>0.05</v>
      </c>
    </row>
  </sheetData>
  <phoneticPr fontId="5" type="noConversion"/>
  <pageMargins left="0.75" right="0.75" top="1" bottom="1" header="0.5" footer="0.5"/>
  <pageSetup scale="60" fitToWidth="2" orientation="landscape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Rueter</cp:lastModifiedBy>
  <cp:lastPrinted>2002-02-25T21:32:14Z</cp:lastPrinted>
  <dcterms:created xsi:type="dcterms:W3CDTF">2006-04-26T15:27:15Z</dcterms:created>
  <dcterms:modified xsi:type="dcterms:W3CDTF">2014-05-07T15:10:27Z</dcterms:modified>
</cp:coreProperties>
</file>