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0" yWindow="0" windowWidth="10860" windowHeight="19380" tabRatio="500" activeTab="2"/>
  </bookViews>
  <sheets>
    <sheet name="log of runs" sheetId="1" r:id="rId1"/>
    <sheet name="graphs of temp and light respon" sheetId="2" r:id="rId2"/>
    <sheet name="Sheet1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3" l="1"/>
  <c r="B51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55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B31" i="2"/>
  <c r="B56" i="2"/>
  <c r="C31" i="2"/>
  <c r="C51" i="2"/>
  <c r="C56" i="2"/>
  <c r="D31" i="2"/>
  <c r="D51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A74" i="2"/>
  <c r="B74" i="2"/>
  <c r="C74" i="2"/>
  <c r="D74" i="2"/>
  <c r="B55" i="2"/>
  <c r="C55" i="2"/>
  <c r="D55" i="2"/>
  <c r="D54" i="2"/>
  <c r="C54" i="2"/>
  <c r="B54" i="2"/>
  <c r="A38" i="2"/>
  <c r="A39" i="2"/>
  <c r="A40" i="2"/>
  <c r="A41" i="2"/>
  <c r="A42" i="2"/>
  <c r="A43" i="2"/>
  <c r="A44" i="2"/>
  <c r="B44" i="2"/>
  <c r="A45" i="2"/>
  <c r="A46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2" i="2"/>
  <c r="B33" i="2"/>
  <c r="B34" i="2"/>
  <c r="B35" i="2"/>
  <c r="B36" i="2"/>
  <c r="B37" i="2"/>
  <c r="B38" i="2"/>
  <c r="B39" i="2"/>
  <c r="B40" i="2"/>
  <c r="B41" i="2"/>
  <c r="B42" i="2"/>
  <c r="B43" i="2"/>
  <c r="B11" i="2"/>
  <c r="D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2" i="2"/>
  <c r="C33" i="2"/>
  <c r="C34" i="2"/>
  <c r="C35" i="2"/>
  <c r="C36" i="2"/>
  <c r="C37" i="2"/>
  <c r="C38" i="2"/>
  <c r="C39" i="2"/>
  <c r="C40" i="2"/>
  <c r="C41" i="2"/>
  <c r="C42" i="2"/>
  <c r="C11" i="2"/>
</calcChain>
</file>

<file path=xl/sharedStrings.xml><?xml version="1.0" encoding="utf-8"?>
<sst xmlns="http://schemas.openxmlformats.org/spreadsheetml/2006/main" count="89" uniqueCount="77">
  <si>
    <t>Mixing profile</t>
  </si>
  <si>
    <t>MSAE</t>
  </si>
  <si>
    <t>DIATOMS</t>
  </si>
  <si>
    <t>version 5 - add in a loss term for soluble N</t>
  </si>
  <si>
    <t>Nloss</t>
  </si>
  <si>
    <t xml:space="preserve">N addition </t>
  </si>
  <si>
    <t>.2*APFA loss</t>
  </si>
  <si>
    <t xml:space="preserve">temp </t>
  </si>
  <si>
    <t>mixing</t>
  </si>
  <si>
    <t>.015, .01,..005, .005</t>
  </si>
  <si>
    <t>co-existance for MSAE ad APFA</t>
  </si>
  <si>
    <t>a little more mixing</t>
  </si>
  <si>
    <t>.04,.03,.02,.01</t>
  </si>
  <si>
    <t>co-existance for diatoms and APFA</t>
  </si>
  <si>
    <t>0.001*NewN</t>
  </si>
  <si>
    <t>decrease N loss to .0001*NewN</t>
  </si>
  <si>
    <t>Temp</t>
  </si>
  <si>
    <t>APFA</t>
  </si>
  <si>
    <t>Diatoms</t>
  </si>
  <si>
    <t>Temperature</t>
  </si>
  <si>
    <t>dTopt_10 = (1+4.68*((1.3^(temp_10-20)-1)-(ln(1.02)/ln(1.15))*(1.15^(temp_10-20)-1)))</t>
  </si>
  <si>
    <t>MTopt_10 = (1+5.77*((1.3^(temp_10-25)-1)-(ln(1.3)/ln(1.37))*(1.37^(temp_10-25)-1)))</t>
  </si>
  <si>
    <t>Topt10 = (1+5.77*((1.3^(temp_10-28)-1)-(ln(1.3)/ln(1.37))*(1.37^(temp_10-28)-1)))</t>
  </si>
  <si>
    <t>R1i</t>
  </si>
  <si>
    <t>R2i</t>
  </si>
  <si>
    <t>Topt</t>
  </si>
  <si>
    <t>bi</t>
  </si>
  <si>
    <t>uMax</t>
  </si>
  <si>
    <t>Light</t>
  </si>
  <si>
    <t>alpha</t>
  </si>
  <si>
    <t>uMax(temp)</t>
  </si>
  <si>
    <t>Table of physiological parameters</t>
  </si>
  <si>
    <t>parameter</t>
  </si>
  <si>
    <t>Scenedesmus</t>
  </si>
  <si>
    <t>Chlorella</t>
  </si>
  <si>
    <t>Pmaz</t>
  </si>
  <si>
    <t>k</t>
  </si>
  <si>
    <t>HAB 151</t>
  </si>
  <si>
    <t>cylyndro</t>
  </si>
  <si>
    <t>micocystis</t>
  </si>
  <si>
    <t>PCC 7806</t>
  </si>
  <si>
    <t>Aphani</t>
  </si>
  <si>
    <t>HAB 176</t>
  </si>
  <si>
    <t>Pm</t>
  </si>
  <si>
    <t xml:space="preserve">alpha </t>
  </si>
  <si>
    <t>umol O2 g^-1  DW min^-1</t>
  </si>
  <si>
    <t>Rd</t>
  </si>
  <si>
    <t>Ik</t>
  </si>
  <si>
    <t>Ic</t>
  </si>
  <si>
    <t>same</t>
  </si>
  <si>
    <t>? -- umol O2 g^-1 DW min^-1</t>
  </si>
  <si>
    <t>umol m^-2 s^-1</t>
  </si>
  <si>
    <t>Wu et al 2009 (all at 25 C)</t>
  </si>
  <si>
    <t>h^-1/(umol photon M^-2sec^-1)</t>
  </si>
  <si>
    <t>h^-1</t>
  </si>
  <si>
    <t>cm^2/10^6cells</t>
  </si>
  <si>
    <t>Huismann et al 1999 (at 20 C)</t>
  </si>
  <si>
    <t>Johnk-etal-2008</t>
  </si>
  <si>
    <t>Greens</t>
  </si>
  <si>
    <t>umax(Temp)</t>
  </si>
  <si>
    <t>day^-1</t>
  </si>
  <si>
    <t>day^-1/(umol m^-2 s^-1)</t>
  </si>
  <si>
    <t>C</t>
  </si>
  <si>
    <t>b</t>
  </si>
  <si>
    <t>coeff in temp curve</t>
  </si>
  <si>
    <t>R1</t>
  </si>
  <si>
    <t>R2</t>
  </si>
  <si>
    <t xml:space="preserve">m(20) </t>
  </si>
  <si>
    <t>day^-1 (specific loss at 20 C)</t>
  </si>
  <si>
    <t>Q temp dep loss</t>
  </si>
  <si>
    <t>coeff</t>
  </si>
  <si>
    <t>k (light atten coef)</t>
  </si>
  <si>
    <t>um^2 cell^-1</t>
  </si>
  <si>
    <t>sink/float rate</t>
  </si>
  <si>
    <t>m h^-1</t>
  </si>
  <si>
    <t>N</t>
  </si>
  <si>
    <t>cells m^-3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</si>
</sst>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0" fillId="2" borderId="0" xfId="0" applyFill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mixing profile - MSAE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'log of runs'!$B$3:$B$6</c:f>
              <c:numCache>
                <c:formatCode>General</c:formatCode>
                <c:ptCount val="4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</c:numCache>
            </c:numRef>
          </c:xVal>
          <c:yVal>
            <c:numRef>
              <c:f>'log of runs'!$C$3:$C$6</c:f>
              <c:numCache>
                <c:formatCode>General</c:formatCode>
                <c:ptCount val="4"/>
                <c:pt idx="0">
                  <c:v>-10.0</c:v>
                </c:pt>
                <c:pt idx="1">
                  <c:v>-30.0</c:v>
                </c:pt>
                <c:pt idx="2">
                  <c:v>-50.0</c:v>
                </c:pt>
                <c:pt idx="3">
                  <c:v>-70.0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7932104"/>
        <c:axId val="2117935064"/>
      </c:scatterChart>
      <c:valAx>
        <c:axId val="2117932104"/>
        <c:scaling>
          <c:orientation val="minMax"/>
          <c:max val="0.06"/>
        </c:scaling>
        <c:delete val="0"/>
        <c:axPos val="b"/>
        <c:numFmt formatCode="General" sourceLinked="1"/>
        <c:majorTickMark val="out"/>
        <c:minorTickMark val="none"/>
        <c:tickLblPos val="nextTo"/>
        <c:crossAx val="2117935064"/>
        <c:crosses val="autoZero"/>
        <c:crossBetween val="midCat"/>
      </c:valAx>
      <c:valAx>
        <c:axId val="2117935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7932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mixing profile -DIATOMS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'log of runs'!$B$22:$B$25</c:f>
              <c:numCache>
                <c:formatCode>General</c:formatCode>
                <c:ptCount val="4"/>
                <c:pt idx="0">
                  <c:v>0.06</c:v>
                </c:pt>
                <c:pt idx="1">
                  <c:v>0.05</c:v>
                </c:pt>
                <c:pt idx="2">
                  <c:v>0.04</c:v>
                </c:pt>
                <c:pt idx="3">
                  <c:v>0.03</c:v>
                </c:pt>
              </c:numCache>
            </c:numRef>
          </c:xVal>
          <c:yVal>
            <c:numRef>
              <c:f>'log of runs'!$C$22:$C$25</c:f>
              <c:numCache>
                <c:formatCode>General</c:formatCode>
                <c:ptCount val="4"/>
                <c:pt idx="0">
                  <c:v>-10.0</c:v>
                </c:pt>
                <c:pt idx="1">
                  <c:v>-30.0</c:v>
                </c:pt>
                <c:pt idx="2">
                  <c:v>-50.0</c:v>
                </c:pt>
                <c:pt idx="3">
                  <c:v>-70.0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574264"/>
        <c:axId val="2043577224"/>
      </c:scatterChart>
      <c:valAx>
        <c:axId val="2043574264"/>
        <c:scaling>
          <c:orientation val="minMax"/>
          <c:max val="0.06"/>
        </c:scaling>
        <c:delete val="0"/>
        <c:axPos val="b"/>
        <c:numFmt formatCode="General" sourceLinked="1"/>
        <c:majorTickMark val="out"/>
        <c:minorTickMark val="none"/>
        <c:tickLblPos val="nextTo"/>
        <c:crossAx val="2043577224"/>
        <c:crosses val="autoZero"/>
        <c:crossBetween val="midCat"/>
      </c:valAx>
      <c:valAx>
        <c:axId val="2043577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3574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'graphs of temp and light respon'!$B$10</c:f>
              <c:strCache>
                <c:ptCount val="1"/>
                <c:pt idx="0">
                  <c:v>APFA</c:v>
                </c:pt>
              </c:strCache>
            </c:strRef>
          </c:tx>
          <c:xVal>
            <c:numRef>
              <c:f>'graphs of temp and light respon'!$A$11:$A$46</c:f>
              <c:numCache>
                <c:formatCode>General</c:formatCode>
                <c:ptCount val="3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</c:numCache>
            </c:numRef>
          </c:xVal>
          <c:yVal>
            <c:numRef>
              <c:f>'graphs of temp and light respon'!$B$11:$B$46</c:f>
              <c:numCache>
                <c:formatCode>General</c:formatCode>
                <c:ptCount val="36"/>
                <c:pt idx="0">
                  <c:v>0.0243347749133795</c:v>
                </c:pt>
                <c:pt idx="1">
                  <c:v>0.0246467052556605</c:v>
                </c:pt>
                <c:pt idx="2">
                  <c:v>0.0250463009234844</c:v>
                </c:pt>
                <c:pt idx="3">
                  <c:v>0.0255576734169719</c:v>
                </c:pt>
                <c:pt idx="4">
                  <c:v>0.0262113580901895</c:v>
                </c:pt>
                <c:pt idx="5">
                  <c:v>0.0270459417567801</c:v>
                </c:pt>
                <c:pt idx="6">
                  <c:v>0.0281100677435749</c:v>
                </c:pt>
                <c:pt idx="7">
                  <c:v>0.02946489061812</c:v>
                </c:pt>
                <c:pt idx="8">
                  <c:v>0.0311870593106735</c:v>
                </c:pt>
                <c:pt idx="9">
                  <c:v>0.0333723101802265</c:v>
                </c:pt>
                <c:pt idx="10">
                  <c:v>0.0361397475604956</c:v>
                </c:pt>
                <c:pt idx="11">
                  <c:v>0.0396368735671408</c:v>
                </c:pt>
                <c:pt idx="12">
                  <c:v>0.0440453940306228</c:v>
                </c:pt>
                <c:pt idx="13">
                  <c:v>0.0495877622502849</c:v>
                </c:pt>
                <c:pt idx="14">
                  <c:v>0.0565343104513222</c:v>
                </c:pt>
                <c:pt idx="15">
                  <c:v>0.0652106363488727</c:v>
                </c:pt>
                <c:pt idx="16">
                  <c:v>0.0760046241492857</c:v>
                </c:pt>
                <c:pt idx="17">
                  <c:v>0.0893720351528506</c:v>
                </c:pt>
                <c:pt idx="18">
                  <c:v>0.105838930259834</c:v>
                </c:pt>
                <c:pt idx="19">
                  <c:v>0.125998181198129</c:v>
                </c:pt>
                <c:pt idx="20">
                  <c:v>0.15049584101784</c:v>
                </c:pt>
                <c:pt idx="21">
                  <c:v>0.180000966815366</c:v>
                </c:pt>
                <c:pt idx="22">
                  <c:v>0.215149320555854</c:v>
                </c:pt>
                <c:pt idx="23">
                  <c:v>0.256446795997565</c:v>
                </c:pt>
                <c:pt idx="24">
                  <c:v>0.304111837415121</c:v>
                </c:pt>
                <c:pt idx="25">
                  <c:v>0.35782669423831</c:v>
                </c:pt>
                <c:pt idx="26">
                  <c:v>0.416353923191559</c:v>
                </c:pt>
                <c:pt idx="27">
                  <c:v>0.476955464494631</c:v>
                </c:pt>
                <c:pt idx="28">
                  <c:v>0.534524585008098</c:v>
                </c:pt>
                <c:pt idx="29">
                  <c:v>0.580302791718286</c:v>
                </c:pt>
                <c:pt idx="30">
                  <c:v>0.6</c:v>
                </c:pt>
                <c:pt idx="31">
                  <c:v>0.571060559961333</c:v>
                </c:pt>
                <c:pt idx="32">
                  <c:v>0.458711527108359</c:v>
                </c:pt>
                <c:pt idx="33">
                  <c:v>0.210280752099784</c:v>
                </c:pt>
                <c:pt idx="34">
                  <c:v>0.0</c:v>
                </c:pt>
                <c:pt idx="35">
                  <c:v>0.0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'graphs of temp and light respon'!$C$10</c:f>
              <c:strCache>
                <c:ptCount val="1"/>
                <c:pt idx="0">
                  <c:v>MSAE</c:v>
                </c:pt>
              </c:strCache>
            </c:strRef>
          </c:tx>
          <c:xVal>
            <c:numRef>
              <c:f>'graphs of temp and light respon'!$A$11:$A$46</c:f>
              <c:numCache>
                <c:formatCode>General</c:formatCode>
                <c:ptCount val="3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</c:numCache>
            </c:numRef>
          </c:xVal>
          <c:yVal>
            <c:numRef>
              <c:f>'graphs of temp and light respon'!$C$11:$C$46</c:f>
              <c:numCache>
                <c:formatCode>General</c:formatCode>
                <c:ptCount val="36"/>
                <c:pt idx="0">
                  <c:v>0.0333950678979792</c:v>
                </c:pt>
                <c:pt idx="1">
                  <c:v>0.0340768978892959</c:v>
                </c:pt>
                <c:pt idx="2">
                  <c:v>0.0349484774535861</c:v>
                </c:pt>
                <c:pt idx="3">
                  <c:v>0.0360612556757069</c:v>
                </c:pt>
                <c:pt idx="4">
                  <c:v>0.0374800903247666</c:v>
                </c:pt>
                <c:pt idx="5">
                  <c:v>0.0392865208241599</c:v>
                </c:pt>
                <c:pt idx="6">
                  <c:v>0.0415827457475647</c:v>
                </c:pt>
                <c:pt idx="7">
                  <c:v>0.0444964135736353</c:v>
                </c:pt>
                <c:pt idx="8">
                  <c:v>0.0481863300806609</c:v>
                </c:pt>
                <c:pt idx="9">
                  <c:v>0.0528491647561877</c:v>
                </c:pt>
                <c:pt idx="10">
                  <c:v>0.0587271920408304</c:v>
                </c:pt>
                <c:pt idx="11">
                  <c:v>0.0661170163337132</c:v>
                </c:pt>
                <c:pt idx="12">
                  <c:v>0.075379080601763</c:v>
                </c:pt>
                <c:pt idx="13">
                  <c:v>0.0869475151318303</c:v>
                </c:pt>
                <c:pt idx="14">
                  <c:v>0.101339498865714</c:v>
                </c:pt>
                <c:pt idx="15">
                  <c:v>0.119162713537134</c:v>
                </c:pt>
                <c:pt idx="16">
                  <c:v>0.141118573679778</c:v>
                </c:pt>
                <c:pt idx="17">
                  <c:v>0.167997574930838</c:v>
                </c:pt>
                <c:pt idx="18">
                  <c:v>0.20066112135712</c:v>
                </c:pt>
                <c:pt idx="19">
                  <c:v>0.240001289087155</c:v>
                </c:pt>
                <c:pt idx="20">
                  <c:v>0.286865760741139</c:v>
                </c:pt>
                <c:pt idx="21">
                  <c:v>0.341929061330086</c:v>
                </c:pt>
                <c:pt idx="22">
                  <c:v>0.405482449886828</c:v>
                </c:pt>
                <c:pt idx="23">
                  <c:v>0.477102258984414</c:v>
                </c:pt>
                <c:pt idx="24">
                  <c:v>0.555138564255412</c:v>
                </c:pt>
                <c:pt idx="25">
                  <c:v>0.635940619326174</c:v>
                </c:pt>
                <c:pt idx="26">
                  <c:v>0.712699446677465</c:v>
                </c:pt>
                <c:pt idx="27">
                  <c:v>0.773737055624381</c:v>
                </c:pt>
                <c:pt idx="28">
                  <c:v>0.8</c:v>
                </c:pt>
                <c:pt idx="29">
                  <c:v>0.761414079948443</c:v>
                </c:pt>
                <c:pt idx="30">
                  <c:v>0.611615369477811</c:v>
                </c:pt>
                <c:pt idx="31">
                  <c:v>0.280374336133046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'graphs of temp and light respon'!$D$10</c:f>
              <c:strCache>
                <c:ptCount val="1"/>
                <c:pt idx="0">
                  <c:v>Diatoms</c:v>
                </c:pt>
              </c:strCache>
            </c:strRef>
          </c:tx>
          <c:xVal>
            <c:numRef>
              <c:f>'graphs of temp and light respon'!$A$11:$A$46</c:f>
              <c:numCache>
                <c:formatCode>General</c:formatCode>
                <c:ptCount val="3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</c:numCache>
            </c:numRef>
          </c:xVal>
          <c:yVal>
            <c:numRef>
              <c:f>'graphs of temp and light respon'!$D$11:$D$46</c:f>
              <c:numCache>
                <c:formatCode>General</c:formatCode>
                <c:ptCount val="36"/>
                <c:pt idx="0">
                  <c:v>0.0920912634619757</c:v>
                </c:pt>
                <c:pt idx="1">
                  <c:v>0.149004031044427</c:v>
                </c:pt>
                <c:pt idx="2">
                  <c:v>0.206264998582987</c:v>
                </c:pt>
                <c:pt idx="3">
                  <c:v>0.263762621767446</c:v>
                </c:pt>
                <c:pt idx="4">
                  <c:v>0.321365349154994</c:v>
                </c:pt>
                <c:pt idx="5">
                  <c:v>0.3789185555906</c:v>
                </c:pt>
                <c:pt idx="6">
                  <c:v>0.436241014330272</c:v>
                </c:pt>
                <c:pt idx="7">
                  <c:v>0.493120838646395</c:v>
                </c:pt>
                <c:pt idx="8">
                  <c:v>0.549310813310746</c:v>
                </c:pt>
                <c:pt idx="9">
                  <c:v>0.604523024409575</c:v>
                </c:pt>
                <c:pt idx="10">
                  <c:v>0.658422682212751</c:v>
                </c:pt>
                <c:pt idx="11">
                  <c:v>0.710621016026716</c:v>
                </c:pt>
                <c:pt idx="12">
                  <c:v>0.760667101799896</c:v>
                </c:pt>
                <c:pt idx="13">
                  <c:v>0.808038462363913</c:v>
                </c:pt>
                <c:pt idx="14">
                  <c:v>0.852130256175892</c:v>
                </c:pt>
                <c:pt idx="15">
                  <c:v>0.892242842806294</c:v>
                </c:pt>
                <c:pt idx="16">
                  <c:v>0.927567481652814</c:v>
                </c:pt>
                <c:pt idx="17">
                  <c:v>0.957169883832303</c:v>
                </c:pt>
                <c:pt idx="18">
                  <c:v>0.979971295194823</c:v>
                </c:pt>
                <c:pt idx="19">
                  <c:v>0.994726740094953</c:v>
                </c:pt>
                <c:pt idx="20">
                  <c:v>1.0</c:v>
                </c:pt>
                <c:pt idx="21">
                  <c:v>0.994134837126097</c:v>
                </c:pt>
                <c:pt idx="22">
                  <c:v>0.975221899821109</c:v>
                </c:pt>
                <c:pt idx="23">
                  <c:v>0.941060661920372</c:v>
                </c:pt>
                <c:pt idx="24">
                  <c:v>0.889115651134526</c:v>
                </c:pt>
                <c:pt idx="25">
                  <c:v>0.816466109786802</c:v>
                </c:pt>
                <c:pt idx="26">
                  <c:v>0.71974810271404</c:v>
                </c:pt>
                <c:pt idx="27">
                  <c:v>0.595087939367025</c:v>
                </c:pt>
                <c:pt idx="28">
                  <c:v>0.438025607200355</c:v>
                </c:pt>
                <c:pt idx="29">
                  <c:v>0.243426718004727</c:v>
                </c:pt>
                <c:pt idx="30">
                  <c:v>0.0053812440817198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647288"/>
        <c:axId val="2043650280"/>
      </c:scatterChart>
      <c:valAx>
        <c:axId val="204364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3650280"/>
        <c:crosses val="autoZero"/>
        <c:crossBetween val="midCat"/>
      </c:valAx>
      <c:valAx>
        <c:axId val="2043650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36472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'graphs of temp and light respon'!$B$53</c:f>
              <c:strCache>
                <c:ptCount val="1"/>
                <c:pt idx="0">
                  <c:v>APFA</c:v>
                </c:pt>
              </c:strCache>
            </c:strRef>
          </c:tx>
          <c:xVal>
            <c:numRef>
              <c:f>'graphs of temp and light respon'!$A$54:$A$74</c:f>
              <c:numCache>
                <c:formatCode>General</c:formatCode>
                <c:ptCount val="21"/>
                <c:pt idx="0">
                  <c:v>0.0</c:v>
                </c:pt>
                <c:pt idx="1">
                  <c:v>20.0</c:v>
                </c:pt>
                <c:pt idx="2">
                  <c:v>40.0</c:v>
                </c:pt>
                <c:pt idx="3">
                  <c:v>60.0</c:v>
                </c:pt>
                <c:pt idx="4">
                  <c:v>80.0</c:v>
                </c:pt>
                <c:pt idx="5">
                  <c:v>100.0</c:v>
                </c:pt>
                <c:pt idx="6">
                  <c:v>120.0</c:v>
                </c:pt>
                <c:pt idx="7">
                  <c:v>140.0</c:v>
                </c:pt>
                <c:pt idx="8">
                  <c:v>160.0</c:v>
                </c:pt>
                <c:pt idx="9">
                  <c:v>180.0</c:v>
                </c:pt>
                <c:pt idx="10">
                  <c:v>200.0</c:v>
                </c:pt>
                <c:pt idx="11">
                  <c:v>220.0</c:v>
                </c:pt>
                <c:pt idx="12">
                  <c:v>240.0</c:v>
                </c:pt>
                <c:pt idx="13">
                  <c:v>260.0</c:v>
                </c:pt>
                <c:pt idx="14">
                  <c:v>280.0</c:v>
                </c:pt>
                <c:pt idx="15">
                  <c:v>300.0</c:v>
                </c:pt>
                <c:pt idx="16">
                  <c:v>320.0</c:v>
                </c:pt>
                <c:pt idx="17">
                  <c:v>340.0</c:v>
                </c:pt>
                <c:pt idx="18">
                  <c:v>360.0</c:v>
                </c:pt>
                <c:pt idx="19">
                  <c:v>380.0</c:v>
                </c:pt>
                <c:pt idx="20">
                  <c:v>480.0</c:v>
                </c:pt>
              </c:numCache>
            </c:numRef>
          </c:xVal>
          <c:yVal>
            <c:numRef>
              <c:f>'graphs of temp and light respon'!$B$54:$B$74</c:f>
              <c:numCache>
                <c:formatCode>General</c:formatCode>
                <c:ptCount val="21"/>
                <c:pt idx="0">
                  <c:v>0.0</c:v>
                </c:pt>
                <c:pt idx="1">
                  <c:v>0.24</c:v>
                </c:pt>
                <c:pt idx="2">
                  <c:v>0.342857142857143</c:v>
                </c:pt>
                <c:pt idx="3">
                  <c:v>0.4</c:v>
                </c:pt>
                <c:pt idx="4">
                  <c:v>0.436363636363636</c:v>
                </c:pt>
                <c:pt idx="5">
                  <c:v>0.461538461538462</c:v>
                </c:pt>
                <c:pt idx="6">
                  <c:v>0.48</c:v>
                </c:pt>
                <c:pt idx="7">
                  <c:v>0.494117647058824</c:v>
                </c:pt>
                <c:pt idx="8">
                  <c:v>0.505263157894737</c:v>
                </c:pt>
                <c:pt idx="9">
                  <c:v>0.514285714285714</c:v>
                </c:pt>
                <c:pt idx="10">
                  <c:v>0.521739130434783</c:v>
                </c:pt>
                <c:pt idx="11">
                  <c:v>0.528</c:v>
                </c:pt>
                <c:pt idx="12">
                  <c:v>0.533333333333333</c:v>
                </c:pt>
                <c:pt idx="13">
                  <c:v>0.537931034482759</c:v>
                </c:pt>
                <c:pt idx="14">
                  <c:v>0.541935483870968</c:v>
                </c:pt>
                <c:pt idx="15">
                  <c:v>0.545454545454545</c:v>
                </c:pt>
                <c:pt idx="16">
                  <c:v>0.548571428571429</c:v>
                </c:pt>
                <c:pt idx="17">
                  <c:v>0.551351351351351</c:v>
                </c:pt>
                <c:pt idx="18">
                  <c:v>0.553846153846154</c:v>
                </c:pt>
                <c:pt idx="19">
                  <c:v>0.55609756097561</c:v>
                </c:pt>
                <c:pt idx="20">
                  <c:v>0.564705882352941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'graphs of temp and light respon'!$C$53</c:f>
              <c:strCache>
                <c:ptCount val="1"/>
                <c:pt idx="0">
                  <c:v>MSAE</c:v>
                </c:pt>
              </c:strCache>
            </c:strRef>
          </c:tx>
          <c:xVal>
            <c:numRef>
              <c:f>'graphs of temp and light respon'!$A$54:$A$74</c:f>
              <c:numCache>
                <c:formatCode>General</c:formatCode>
                <c:ptCount val="21"/>
                <c:pt idx="0">
                  <c:v>0.0</c:v>
                </c:pt>
                <c:pt idx="1">
                  <c:v>20.0</c:v>
                </c:pt>
                <c:pt idx="2">
                  <c:v>40.0</c:v>
                </c:pt>
                <c:pt idx="3">
                  <c:v>60.0</c:v>
                </c:pt>
                <c:pt idx="4">
                  <c:v>80.0</c:v>
                </c:pt>
                <c:pt idx="5">
                  <c:v>100.0</c:v>
                </c:pt>
                <c:pt idx="6">
                  <c:v>120.0</c:v>
                </c:pt>
                <c:pt idx="7">
                  <c:v>140.0</c:v>
                </c:pt>
                <c:pt idx="8">
                  <c:v>160.0</c:v>
                </c:pt>
                <c:pt idx="9">
                  <c:v>180.0</c:v>
                </c:pt>
                <c:pt idx="10">
                  <c:v>200.0</c:v>
                </c:pt>
                <c:pt idx="11">
                  <c:v>220.0</c:v>
                </c:pt>
                <c:pt idx="12">
                  <c:v>240.0</c:v>
                </c:pt>
                <c:pt idx="13">
                  <c:v>260.0</c:v>
                </c:pt>
                <c:pt idx="14">
                  <c:v>280.0</c:v>
                </c:pt>
                <c:pt idx="15">
                  <c:v>300.0</c:v>
                </c:pt>
                <c:pt idx="16">
                  <c:v>320.0</c:v>
                </c:pt>
                <c:pt idx="17">
                  <c:v>340.0</c:v>
                </c:pt>
                <c:pt idx="18">
                  <c:v>360.0</c:v>
                </c:pt>
                <c:pt idx="19">
                  <c:v>380.0</c:v>
                </c:pt>
                <c:pt idx="20">
                  <c:v>480.0</c:v>
                </c:pt>
              </c:numCache>
            </c:numRef>
          </c:xVal>
          <c:yVal>
            <c:numRef>
              <c:f>'graphs of temp and light respon'!$C$54:$C$74</c:f>
              <c:numCache>
                <c:formatCode>General</c:formatCode>
                <c:ptCount val="21"/>
                <c:pt idx="0">
                  <c:v>0.0</c:v>
                </c:pt>
                <c:pt idx="1">
                  <c:v>0.150715571064486</c:v>
                </c:pt>
                <c:pt idx="2">
                  <c:v>0.241837120285558</c:v>
                </c:pt>
                <c:pt idx="3">
                  <c:v>0.302876004160335</c:v>
                </c:pt>
                <c:pt idx="4">
                  <c:v>0.346618708014811</c:v>
                </c:pt>
                <c:pt idx="5">
                  <c:v>0.379504552426789</c:v>
                </c:pt>
                <c:pt idx="6">
                  <c:v>0.405129287231057</c:v>
                </c:pt>
                <c:pt idx="7">
                  <c:v>0.425658667288474</c:v>
                </c:pt>
                <c:pt idx="8">
                  <c:v>0.442475036423514</c:v>
                </c:pt>
                <c:pt idx="9">
                  <c:v>0.45650217650522</c:v>
                </c:pt>
                <c:pt idx="10">
                  <c:v>0.468380893010369</c:v>
                </c:pt>
                <c:pt idx="11">
                  <c:v>0.478569660508396</c:v>
                </c:pt>
                <c:pt idx="12">
                  <c:v>0.487405165222432</c:v>
                </c:pt>
                <c:pt idx="13">
                  <c:v>0.495140226240998</c:v>
                </c:pt>
                <c:pt idx="14">
                  <c:v>0.501968378340374</c:v>
                </c:pt>
                <c:pt idx="15">
                  <c:v>0.508040286886565</c:v>
                </c:pt>
                <c:pt idx="16">
                  <c:v>0.513474994880485</c:v>
                </c:pt>
                <c:pt idx="17">
                  <c:v>0.518367805659107</c:v>
                </c:pt>
                <c:pt idx="18">
                  <c:v>0.522795919607711</c:v>
                </c:pt>
                <c:pt idx="19">
                  <c:v>0.526822537634505</c:v>
                </c:pt>
                <c:pt idx="20">
                  <c:v>0.542491210674638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'graphs of temp and light respon'!$D$53</c:f>
              <c:strCache>
                <c:ptCount val="1"/>
                <c:pt idx="0">
                  <c:v>DIATOMS</c:v>
                </c:pt>
              </c:strCache>
            </c:strRef>
          </c:tx>
          <c:xVal>
            <c:numRef>
              <c:f>'graphs of temp and light respon'!$A$54:$A$74</c:f>
              <c:numCache>
                <c:formatCode>General</c:formatCode>
                <c:ptCount val="21"/>
                <c:pt idx="0">
                  <c:v>0.0</c:v>
                </c:pt>
                <c:pt idx="1">
                  <c:v>20.0</c:v>
                </c:pt>
                <c:pt idx="2">
                  <c:v>40.0</c:v>
                </c:pt>
                <c:pt idx="3">
                  <c:v>60.0</c:v>
                </c:pt>
                <c:pt idx="4">
                  <c:v>80.0</c:v>
                </c:pt>
                <c:pt idx="5">
                  <c:v>100.0</c:v>
                </c:pt>
                <c:pt idx="6">
                  <c:v>120.0</c:v>
                </c:pt>
                <c:pt idx="7">
                  <c:v>140.0</c:v>
                </c:pt>
                <c:pt idx="8">
                  <c:v>160.0</c:v>
                </c:pt>
                <c:pt idx="9">
                  <c:v>180.0</c:v>
                </c:pt>
                <c:pt idx="10">
                  <c:v>200.0</c:v>
                </c:pt>
                <c:pt idx="11">
                  <c:v>220.0</c:v>
                </c:pt>
                <c:pt idx="12">
                  <c:v>240.0</c:v>
                </c:pt>
                <c:pt idx="13">
                  <c:v>260.0</c:v>
                </c:pt>
                <c:pt idx="14">
                  <c:v>280.0</c:v>
                </c:pt>
                <c:pt idx="15">
                  <c:v>300.0</c:v>
                </c:pt>
                <c:pt idx="16">
                  <c:v>320.0</c:v>
                </c:pt>
                <c:pt idx="17">
                  <c:v>340.0</c:v>
                </c:pt>
                <c:pt idx="18">
                  <c:v>360.0</c:v>
                </c:pt>
                <c:pt idx="19">
                  <c:v>380.0</c:v>
                </c:pt>
                <c:pt idx="20">
                  <c:v>480.0</c:v>
                </c:pt>
              </c:numCache>
            </c:numRef>
          </c:xVal>
          <c:yVal>
            <c:numRef>
              <c:f>'graphs of temp and light respon'!$D$54:$D$74</c:f>
              <c:numCache>
                <c:formatCode>General</c:formatCode>
                <c:ptCount val="21"/>
                <c:pt idx="0">
                  <c:v>0.0</c:v>
                </c:pt>
                <c:pt idx="1">
                  <c:v>0.00535244128871217</c:v>
                </c:pt>
                <c:pt idx="2">
                  <c:v>0.00536680404047951</c:v>
                </c:pt>
                <c:pt idx="3">
                  <c:v>0.00537160876908715</c:v>
                </c:pt>
                <c:pt idx="4">
                  <c:v>0.00537401436097603</c:v>
                </c:pt>
                <c:pt idx="5">
                  <c:v>0.00537545875060216</c:v>
                </c:pt>
                <c:pt idx="6">
                  <c:v>0.00537642210844449</c:v>
                </c:pt>
                <c:pt idx="7">
                  <c:v>0.0053771104326209</c:v>
                </c:pt>
                <c:pt idx="8">
                  <c:v>0.00537762679142667</c:v>
                </c:pt>
                <c:pt idx="9">
                  <c:v>0.00537802847239887</c:v>
                </c:pt>
                <c:pt idx="10">
                  <c:v>0.00537834986038424</c:v>
                </c:pt>
                <c:pt idx="11">
                  <c:v>0.00537861284276271</c:v>
                </c:pt>
                <c:pt idx="12">
                  <c:v>0.00537883201439114</c:v>
                </c:pt>
                <c:pt idx="13">
                  <c:v>0.0053790174812593</c:v>
                </c:pt>
                <c:pt idx="14">
                  <c:v>0.00537917646304078</c:v>
                </c:pt>
                <c:pt idx="15">
                  <c:v>0.00537931425485329</c:v>
                </c:pt>
                <c:pt idx="16">
                  <c:v>0.00537943482848019</c:v>
                </c:pt>
                <c:pt idx="17">
                  <c:v>0.00537954122146331</c:v>
                </c:pt>
                <c:pt idx="18">
                  <c:v>0.00537963579653692</c:v>
                </c:pt>
                <c:pt idx="19">
                  <c:v>0.00537972041915839</c:v>
                </c:pt>
                <c:pt idx="20">
                  <c:v>0.00538003777770102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2645432"/>
        <c:axId val="2042642440"/>
      </c:scatterChart>
      <c:valAx>
        <c:axId val="204264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2642440"/>
        <c:crosses val="autoZero"/>
        <c:crossBetween val="midCat"/>
      </c:valAx>
      <c:valAx>
        <c:axId val="2042642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26454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4" Type="http://schemas.openxmlformats.org/officeDocument/2006/relationships/image" Target="../media/image2.tiff"/><Relationship Id="rId5" Type="http://schemas.openxmlformats.org/officeDocument/2006/relationships/image" Target="../media/image3.tiff"/><Relationship Id="rId6" Type="http://schemas.openxmlformats.org/officeDocument/2006/relationships/image" Target="../media/image4.tiff"/><Relationship Id="rId7" Type="http://schemas.openxmlformats.org/officeDocument/2006/relationships/image" Target="../media/image5.tiff"/><Relationship Id="rId1" Type="http://schemas.openxmlformats.org/officeDocument/2006/relationships/chart" Target="../charts/chart1.xml"/><Relationship Id="rId2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482600</xdr:colOff>
      <xdr:row>2</xdr:row>
      <xdr:rowOff>114300</xdr:rowOff>
    </xdr:from>
    <xdr:to>
      <xdr:col>9</xdr:col>
      <xdr:colOff>101600</xdr:colOff>
      <xdr:row>19</xdr:row>
      <xdr:rowOff>12700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571500</xdr:colOff>
      <xdr:row>1</xdr:row>
      <xdr:rowOff>38100</xdr:rowOff>
    </xdr:from>
    <xdr:to>
      <xdr:col>17</xdr:col>
      <xdr:colOff>152400</xdr:colOff>
      <xdr:row>19</xdr:row>
      <xdr:rowOff>165100</xdr:rowOff>
    </xdr:to>
    <xdr:pic>
      <xdr:nvPicPr>
        <xdr:cNvPr id="4" name="Picture 3" descr="outcome-04030201.tif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28600"/>
          <a:ext cx="6184900" cy="3556000"/>
        </a:xfrm>
        <a:prstGeom prst="rect">
          <a:avLst/>
        </a:prstGeom>
      </xdr:spPr>
    </xdr:pic>
    <xdr:clientData/>
  </xdr:twoCellAnchor>
  <xdr:twoCellAnchor>
    <xdr:from>
      <xdr:col>3</xdr:col>
      <xdr:colOff>596900</xdr:colOff>
      <xdr:row>21</xdr:row>
      <xdr:rowOff>165100</xdr:rowOff>
    </xdr:from>
    <xdr:to>
      <xdr:col>9</xdr:col>
      <xdr:colOff>215900</xdr:colOff>
      <xdr:row>39</xdr:row>
      <xdr:rowOff>139700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0</xdr:colOff>
      <xdr:row>22</xdr:row>
      <xdr:rowOff>0</xdr:rowOff>
    </xdr:from>
    <xdr:to>
      <xdr:col>17</xdr:col>
      <xdr:colOff>508000</xdr:colOff>
      <xdr:row>40</xdr:row>
      <xdr:rowOff>152400</xdr:rowOff>
    </xdr:to>
    <xdr:pic>
      <xdr:nvPicPr>
        <xdr:cNvPr id="8" name="Picture 7" descr="outcome06050403.tiff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0" y="4191000"/>
          <a:ext cx="6286500" cy="35814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17</xdr:col>
      <xdr:colOff>520700</xdr:colOff>
      <xdr:row>67</xdr:row>
      <xdr:rowOff>50800</xdr:rowOff>
    </xdr:to>
    <xdr:pic>
      <xdr:nvPicPr>
        <xdr:cNvPr id="9" name="Picture 8" descr="coexistence.tiff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0" y="9144000"/>
          <a:ext cx="6299200" cy="36703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68</xdr:row>
      <xdr:rowOff>0</xdr:rowOff>
    </xdr:from>
    <xdr:to>
      <xdr:col>17</xdr:col>
      <xdr:colOff>444500</xdr:colOff>
      <xdr:row>86</xdr:row>
      <xdr:rowOff>63500</xdr:rowOff>
    </xdr:to>
    <xdr:pic>
      <xdr:nvPicPr>
        <xdr:cNvPr id="10" name="Picture 9" descr="diatom-apfa-coexist.tiff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0" y="12954000"/>
          <a:ext cx="6223000" cy="3492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88</xdr:row>
      <xdr:rowOff>0</xdr:rowOff>
    </xdr:from>
    <xdr:to>
      <xdr:col>17</xdr:col>
      <xdr:colOff>431800</xdr:colOff>
      <xdr:row>106</xdr:row>
      <xdr:rowOff>127000</xdr:rowOff>
    </xdr:to>
    <xdr:pic>
      <xdr:nvPicPr>
        <xdr:cNvPr id="11" name="Picture 10" descr="MSAE-dom.tiff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0" y="16764000"/>
          <a:ext cx="6210300" cy="35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690033</xdr:colOff>
      <xdr:row>9</xdr:row>
      <xdr:rowOff>12700</xdr:rowOff>
    </xdr:from>
    <xdr:to>
      <xdr:col>12</xdr:col>
      <xdr:colOff>389465</xdr:colOff>
      <xdr:row>29</xdr:row>
      <xdr:rowOff>84666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207434</xdr:colOff>
      <xdr:row>51</xdr:row>
      <xdr:rowOff>21165</xdr:rowOff>
    </xdr:from>
    <xdr:to>
      <xdr:col>10</xdr:col>
      <xdr:colOff>609600</xdr:colOff>
      <xdr:row>70</xdr:row>
      <xdr:rowOff>50799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65" workbookViewId="0">
      <selection activeCell="A89" sqref="A89"/>
    </sheetView>
  </sheetViews>
  <sheetFormatPr baseColWidth="10" defaultRowHeight="15" x14ac:dyDescent="0"/>
  <sheetData>
    <row r="1" spans="1:3">
      <c r="A1" t="s">
        <v>0</v>
      </c>
    </row>
    <row r="2" spans="1:3">
      <c r="B2" t="s">
        <v>1</v>
      </c>
    </row>
    <row r="3" spans="1:3">
      <c r="B3">
        <v>0.04</v>
      </c>
      <c r="C3">
        <v>-10</v>
      </c>
    </row>
    <row r="4" spans="1:3">
      <c r="B4">
        <v>0.03</v>
      </c>
      <c r="C4">
        <v>-30</v>
      </c>
    </row>
    <row r="5" spans="1:3">
      <c r="B5">
        <v>0.02</v>
      </c>
      <c r="C5">
        <v>-50</v>
      </c>
    </row>
    <row r="6" spans="1:3">
      <c r="B6">
        <v>0.01</v>
      </c>
      <c r="C6">
        <v>-70</v>
      </c>
    </row>
    <row r="21" spans="2:3">
      <c r="B21" t="s">
        <v>2</v>
      </c>
    </row>
    <row r="22" spans="2:3">
      <c r="B22">
        <v>0.06</v>
      </c>
      <c r="C22">
        <v>-10</v>
      </c>
    </row>
    <row r="23" spans="2:3">
      <c r="B23">
        <v>0.05</v>
      </c>
      <c r="C23">
        <v>-30</v>
      </c>
    </row>
    <row r="24" spans="2:3">
      <c r="B24">
        <v>0.04</v>
      </c>
      <c r="C24">
        <v>-50</v>
      </c>
    </row>
    <row r="25" spans="2:3">
      <c r="B25">
        <v>0.03</v>
      </c>
      <c r="C25">
        <v>-70</v>
      </c>
    </row>
    <row r="44" spans="2:3">
      <c r="B44">
        <v>2.5000000000000001E-2</v>
      </c>
      <c r="C44">
        <v>-10</v>
      </c>
    </row>
    <row r="45" spans="2:3">
      <c r="B45">
        <v>0.02</v>
      </c>
      <c r="C45">
        <v>-30</v>
      </c>
    </row>
    <row r="46" spans="2:3">
      <c r="B46">
        <v>1.4999999999999999E-2</v>
      </c>
      <c r="C46">
        <v>-50</v>
      </c>
    </row>
    <row r="47" spans="2:3">
      <c r="B47">
        <v>0.01</v>
      </c>
      <c r="C47">
        <v>-70</v>
      </c>
    </row>
    <row r="49" spans="1:5">
      <c r="A49" t="s">
        <v>3</v>
      </c>
      <c r="E49" t="s">
        <v>10</v>
      </c>
    </row>
    <row r="50" spans="1:5">
      <c r="A50" t="s">
        <v>4</v>
      </c>
      <c r="B50" t="s">
        <v>14</v>
      </c>
    </row>
    <row r="51" spans="1:5">
      <c r="A51" t="s">
        <v>5</v>
      </c>
      <c r="B51" t="s">
        <v>6</v>
      </c>
    </row>
    <row r="52" spans="1:5">
      <c r="A52" t="s">
        <v>7</v>
      </c>
      <c r="B52">
        <v>25242322</v>
      </c>
    </row>
    <row r="53" spans="1:5">
      <c r="A53" t="s">
        <v>8</v>
      </c>
      <c r="B53" t="s">
        <v>9</v>
      </c>
    </row>
    <row r="69" spans="1:3">
      <c r="A69" t="s">
        <v>11</v>
      </c>
      <c r="C69" t="s">
        <v>13</v>
      </c>
    </row>
    <row r="70" spans="1:3">
      <c r="B70" t="s">
        <v>12</v>
      </c>
    </row>
    <row r="89" spans="1:1">
      <c r="A89" t="s">
        <v>15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opLeftCell="A22" zoomScale="150" zoomScaleNormal="150" zoomScalePageLayoutView="150" workbookViewId="0">
      <selection activeCell="B51" sqref="B51"/>
    </sheetView>
  </sheetViews>
  <sheetFormatPr baseColWidth="10" defaultRowHeight="15" x14ac:dyDescent="0"/>
  <cols>
    <col min="1" max="1" width="12.6640625" customWidth="1"/>
  </cols>
  <sheetData>
    <row r="1" spans="1:4">
      <c r="B1" t="s">
        <v>20</v>
      </c>
    </row>
    <row r="2" spans="1:4">
      <c r="B2" t="s">
        <v>21</v>
      </c>
    </row>
    <row r="3" spans="1:4">
      <c r="B3" t="s">
        <v>22</v>
      </c>
    </row>
    <row r="5" spans="1:4">
      <c r="A5" t="s">
        <v>27</v>
      </c>
      <c r="B5">
        <v>0.6</v>
      </c>
      <c r="C5">
        <v>0.8</v>
      </c>
      <c r="D5">
        <v>1</v>
      </c>
    </row>
    <row r="6" spans="1:4">
      <c r="A6" t="s">
        <v>25</v>
      </c>
      <c r="B6">
        <v>30</v>
      </c>
      <c r="C6">
        <v>28</v>
      </c>
      <c r="D6">
        <v>20</v>
      </c>
    </row>
    <row r="7" spans="1:4">
      <c r="A7" t="s">
        <v>26</v>
      </c>
      <c r="B7">
        <v>5.77</v>
      </c>
      <c r="C7">
        <v>5.77</v>
      </c>
      <c r="D7">
        <v>4.68</v>
      </c>
    </row>
    <row r="8" spans="1:4">
      <c r="A8" t="s">
        <v>23</v>
      </c>
      <c r="B8">
        <v>1.3</v>
      </c>
      <c r="C8">
        <v>1.3</v>
      </c>
      <c r="D8">
        <v>1.02</v>
      </c>
    </row>
    <row r="9" spans="1:4">
      <c r="A9" t="s">
        <v>24</v>
      </c>
      <c r="B9">
        <v>1.37</v>
      </c>
      <c r="C9">
        <v>1.37</v>
      </c>
      <c r="D9">
        <v>1.1499999999999999</v>
      </c>
    </row>
    <row r="10" spans="1:4">
      <c r="A10" t="s">
        <v>19</v>
      </c>
      <c r="B10" t="s">
        <v>17</v>
      </c>
      <c r="C10" t="s">
        <v>1</v>
      </c>
      <c r="D10" t="s">
        <v>18</v>
      </c>
    </row>
    <row r="11" spans="1:4">
      <c r="A11">
        <v>0</v>
      </c>
      <c r="B11">
        <f>B$5*(1+B$7*((B$8^(A11-B$6)-1)-LN(B$8)/LN(B$9)*(B$9^(A11-B$6)-1)))</f>
        <v>2.4334774913379476E-2</v>
      </c>
      <c r="C11">
        <f>C$5*(1+C$7*((C$8^(A11-C$6)-1)-LN(C$8)/LN(C$9)*(C$9^(A11-C$6)-1)))</f>
        <v>3.3395067897979212E-2</v>
      </c>
      <c r="D11">
        <f>D$5*(1+D$7*((D$8^(A11-D$6)-1)-LN(D$8)/LN(D$9)*(D$9^(A11-D$6)-1)))</f>
        <v>9.2091263461975714E-2</v>
      </c>
    </row>
    <row r="12" spans="1:4">
      <c r="A12">
        <f>A11+1</f>
        <v>1</v>
      </c>
      <c r="B12">
        <f t="shared" ref="B12:B44" si="0">B$5*(1+B$7*((B$8^(A12-B$6)-1)-LN(B$8)/LN(B$9)*(B$9^(A12-B$6)-1)))</f>
        <v>2.4646705255660529E-2</v>
      </c>
      <c r="C12">
        <f t="shared" ref="C12:C42" si="1">C$5*(1+C$7*((C$8^(A12-C$6)-1)-LN(C$8)/LN(C$9)*(C$9^(A12-C$6)-1)))</f>
        <v>3.407689788929593E-2</v>
      </c>
      <c r="D12">
        <f t="shared" ref="D12:D41" si="2">D$5*(1+D$7*((D$8^(A12-D$6)-1)-LN(D$8)/LN(D$9)*(D$9^(A12-D$6)-1)))</f>
        <v>0.14900403104442694</v>
      </c>
    </row>
    <row r="13" spans="1:4">
      <c r="A13">
        <f t="shared" ref="A13:A35" si="3">A12+1</f>
        <v>2</v>
      </c>
      <c r="B13">
        <f t="shared" si="0"/>
        <v>2.5046300923484411E-2</v>
      </c>
      <c r="C13">
        <f t="shared" si="1"/>
        <v>3.494847745358607E-2</v>
      </c>
      <c r="D13">
        <f t="shared" si="2"/>
        <v>0.20626499858298675</v>
      </c>
    </row>
    <row r="14" spans="1:4">
      <c r="A14">
        <f t="shared" si="3"/>
        <v>3</v>
      </c>
      <c r="B14">
        <f t="shared" si="0"/>
        <v>2.555767341697195E-2</v>
      </c>
      <c r="C14">
        <f t="shared" si="1"/>
        <v>3.6061255675706859E-2</v>
      </c>
      <c r="D14">
        <f t="shared" si="2"/>
        <v>0.26376262176744647</v>
      </c>
    </row>
    <row r="15" spans="1:4">
      <c r="A15">
        <f t="shared" si="3"/>
        <v>4</v>
      </c>
      <c r="B15">
        <f t="shared" si="0"/>
        <v>2.6211358090189551E-2</v>
      </c>
      <c r="C15">
        <f t="shared" si="1"/>
        <v>3.7480090324766561E-2</v>
      </c>
      <c r="D15">
        <f t="shared" si="2"/>
        <v>0.32136534915499382</v>
      </c>
    </row>
    <row r="16" spans="1:4">
      <c r="A16">
        <f t="shared" si="3"/>
        <v>5</v>
      </c>
      <c r="B16">
        <f t="shared" si="0"/>
        <v>2.7045941756780146E-2</v>
      </c>
      <c r="C16">
        <f t="shared" si="1"/>
        <v>3.9286520824159954E-2</v>
      </c>
      <c r="D16">
        <f t="shared" si="2"/>
        <v>0.3789185555906005</v>
      </c>
    </row>
    <row r="17" spans="1:4">
      <c r="A17">
        <f t="shared" si="3"/>
        <v>6</v>
      </c>
      <c r="B17">
        <f t="shared" si="0"/>
        <v>2.8110067743574916E-2</v>
      </c>
      <c r="C17">
        <f t="shared" si="1"/>
        <v>4.1582745747564688E-2</v>
      </c>
      <c r="D17">
        <f t="shared" si="2"/>
        <v>0.43624101433027196</v>
      </c>
    </row>
    <row r="18" spans="1:4">
      <c r="A18">
        <f t="shared" si="3"/>
        <v>7</v>
      </c>
      <c r="B18">
        <f t="shared" si="0"/>
        <v>2.9464890618119965E-2</v>
      </c>
      <c r="C18">
        <f t="shared" si="1"/>
        <v>4.4496413573635346E-2</v>
      </c>
      <c r="D18">
        <f t="shared" si="2"/>
        <v>0.49312083864639511</v>
      </c>
    </row>
    <row r="19" spans="1:4">
      <c r="A19">
        <f t="shared" si="3"/>
        <v>8</v>
      </c>
      <c r="B19">
        <f t="shared" si="0"/>
        <v>3.1187059310673514E-2</v>
      </c>
      <c r="C19">
        <f t="shared" si="1"/>
        <v>4.8186330080660866E-2</v>
      </c>
      <c r="D19">
        <f t="shared" si="2"/>
        <v>0.5493108133107456</v>
      </c>
    </row>
    <row r="20" spans="1:4">
      <c r="A20">
        <f t="shared" si="3"/>
        <v>9</v>
      </c>
      <c r="B20">
        <f t="shared" si="0"/>
        <v>3.3372310180226503E-2</v>
      </c>
      <c r="C20">
        <f t="shared" si="1"/>
        <v>5.2849164756187686E-2</v>
      </c>
      <c r="D20">
        <f t="shared" si="2"/>
        <v>0.6045230244095755</v>
      </c>
    </row>
    <row r="21" spans="1:4">
      <c r="A21">
        <f t="shared" si="3"/>
        <v>10</v>
      </c>
      <c r="B21">
        <f t="shared" si="0"/>
        <v>3.613974756049565E-2</v>
      </c>
      <c r="C21">
        <f t="shared" si="1"/>
        <v>5.8727192040830371E-2</v>
      </c>
      <c r="D21">
        <f t="shared" si="2"/>
        <v>0.65842268221275102</v>
      </c>
    </row>
    <row r="22" spans="1:4">
      <c r="A22">
        <f t="shared" si="3"/>
        <v>11</v>
      </c>
      <c r="B22">
        <f t="shared" si="0"/>
        <v>3.9636873567140761E-2</v>
      </c>
      <c r="C22">
        <f t="shared" si="1"/>
        <v>6.6117016333713252E-2</v>
      </c>
      <c r="D22">
        <f t="shared" si="2"/>
        <v>0.71062101602671657</v>
      </c>
    </row>
    <row r="23" spans="1:4">
      <c r="A23">
        <f t="shared" si="3"/>
        <v>12</v>
      </c>
      <c r="B23">
        <f t="shared" si="0"/>
        <v>4.4045394030622777E-2</v>
      </c>
      <c r="C23">
        <f t="shared" si="1"/>
        <v>7.5379080601763002E-2</v>
      </c>
      <c r="D23">
        <f t="shared" si="2"/>
        <v>0.76066710179989572</v>
      </c>
    </row>
    <row r="24" spans="1:4">
      <c r="A24">
        <f t="shared" si="3"/>
        <v>13</v>
      </c>
      <c r="B24">
        <f t="shared" si="0"/>
        <v>4.9587762250284939E-2</v>
      </c>
      <c r="C24">
        <f t="shared" si="1"/>
        <v>8.6947515131830327E-2</v>
      </c>
      <c r="D24">
        <f t="shared" si="2"/>
        <v>0.80803846236391352</v>
      </c>
    </row>
    <row r="25" spans="1:4">
      <c r="A25">
        <f t="shared" si="3"/>
        <v>14</v>
      </c>
      <c r="B25">
        <f t="shared" si="0"/>
        <v>5.6534310451322241E-2</v>
      </c>
      <c r="C25">
        <f t="shared" si="1"/>
        <v>0.10133949886571428</v>
      </c>
      <c r="D25">
        <f t="shared" si="2"/>
        <v>0.85213025617589189</v>
      </c>
    </row>
    <row r="26" spans="1:4">
      <c r="A26">
        <f t="shared" si="3"/>
        <v>15</v>
      </c>
      <c r="B26">
        <f t="shared" si="0"/>
        <v>6.5210636348872739E-2</v>
      </c>
      <c r="C26">
        <f t="shared" si="1"/>
        <v>0.11916271353713422</v>
      </c>
      <c r="D26">
        <f t="shared" si="2"/>
        <v>0.89224284280629418</v>
      </c>
    </row>
    <row r="27" spans="1:4">
      <c r="A27">
        <f t="shared" si="3"/>
        <v>16</v>
      </c>
      <c r="B27">
        <f t="shared" si="0"/>
        <v>7.6004624149285702E-2</v>
      </c>
      <c r="C27">
        <f t="shared" si="1"/>
        <v>0.14111857367977826</v>
      </c>
      <c r="D27">
        <f t="shared" si="2"/>
        <v>0.92756748165281433</v>
      </c>
    </row>
    <row r="28" spans="1:4">
      <c r="A28">
        <f t="shared" si="3"/>
        <v>17</v>
      </c>
      <c r="B28">
        <f t="shared" si="0"/>
        <v>8.9372035152850651E-2</v>
      </c>
      <c r="C28">
        <f t="shared" si="1"/>
        <v>0.16799757493083822</v>
      </c>
      <c r="D28">
        <f t="shared" si="2"/>
        <v>0.95716988383230317</v>
      </c>
    </row>
    <row r="29" spans="1:4">
      <c r="A29">
        <f t="shared" si="3"/>
        <v>18</v>
      </c>
      <c r="B29">
        <f t="shared" si="0"/>
        <v>0.10583893025983368</v>
      </c>
      <c r="C29">
        <f t="shared" si="1"/>
        <v>0.20066112135711986</v>
      </c>
      <c r="D29">
        <f t="shared" si="2"/>
        <v>0.97997129519482351</v>
      </c>
    </row>
    <row r="30" spans="1:4">
      <c r="A30">
        <f t="shared" si="3"/>
        <v>19</v>
      </c>
      <c r="B30">
        <f t="shared" si="0"/>
        <v>0.12599818119812867</v>
      </c>
      <c r="C30">
        <f t="shared" si="1"/>
        <v>0.24000128908715468</v>
      </c>
      <c r="D30">
        <f t="shared" si="2"/>
        <v>0.99472674009495354</v>
      </c>
    </row>
    <row r="31" spans="1:4">
      <c r="A31">
        <f t="shared" si="3"/>
        <v>20</v>
      </c>
      <c r="B31">
        <f t="shared" si="0"/>
        <v>0.15049584101783989</v>
      </c>
      <c r="C31">
        <f t="shared" si="1"/>
        <v>0.28686576074113923</v>
      </c>
      <c r="D31">
        <f t="shared" si="2"/>
        <v>1</v>
      </c>
    </row>
    <row r="32" spans="1:4">
      <c r="A32">
        <f t="shared" si="3"/>
        <v>21</v>
      </c>
      <c r="B32">
        <f t="shared" si="0"/>
        <v>0.18000096681536598</v>
      </c>
      <c r="C32">
        <f t="shared" si="1"/>
        <v>0.3419290613300861</v>
      </c>
      <c r="D32">
        <f t="shared" si="2"/>
        <v>0.99413483712609729</v>
      </c>
    </row>
    <row r="33" spans="1:4">
      <c r="A33">
        <f t="shared" si="3"/>
        <v>22</v>
      </c>
      <c r="B33">
        <f t="shared" si="0"/>
        <v>0.2151493205558544</v>
      </c>
      <c r="C33">
        <f t="shared" si="1"/>
        <v>0.40548244988682769</v>
      </c>
      <c r="D33">
        <f t="shared" si="2"/>
        <v>0.97522189982110907</v>
      </c>
    </row>
    <row r="34" spans="1:4">
      <c r="A34">
        <f t="shared" si="3"/>
        <v>23</v>
      </c>
      <c r="B34">
        <f t="shared" si="0"/>
        <v>0.25644679599756454</v>
      </c>
      <c r="C34">
        <f t="shared" si="1"/>
        <v>0.47710225898441411</v>
      </c>
      <c r="D34">
        <f t="shared" si="2"/>
        <v>0.94106066192037252</v>
      </c>
    </row>
    <row r="35" spans="1:4">
      <c r="A35">
        <f t="shared" si="3"/>
        <v>24</v>
      </c>
      <c r="B35">
        <f t="shared" si="0"/>
        <v>0.30411183741512071</v>
      </c>
      <c r="C35">
        <f t="shared" si="1"/>
        <v>0.55513856425541153</v>
      </c>
      <c r="D35">
        <f t="shared" si="2"/>
        <v>0.88911565113452595</v>
      </c>
    </row>
    <row r="36" spans="1:4">
      <c r="A36">
        <f t="shared" ref="A36:A40" si="4">A35+1</f>
        <v>25</v>
      </c>
      <c r="B36">
        <f t="shared" si="0"/>
        <v>0.35782669423831054</v>
      </c>
      <c r="C36">
        <f t="shared" si="1"/>
        <v>0.63594061932617407</v>
      </c>
      <c r="D36">
        <f t="shared" si="2"/>
        <v>0.81646610978680223</v>
      </c>
    </row>
    <row r="37" spans="1:4">
      <c r="A37">
        <f t="shared" si="4"/>
        <v>26</v>
      </c>
      <c r="B37">
        <f t="shared" si="0"/>
        <v>0.41635392319155867</v>
      </c>
      <c r="C37">
        <f t="shared" si="1"/>
        <v>0.71269944667746465</v>
      </c>
      <c r="D37">
        <f t="shared" si="2"/>
        <v>0.71974810271404011</v>
      </c>
    </row>
    <row r="38" spans="1:4">
      <c r="A38">
        <f t="shared" si="4"/>
        <v>27</v>
      </c>
      <c r="B38">
        <f t="shared" si="0"/>
        <v>0.47695546449463055</v>
      </c>
      <c r="C38">
        <f t="shared" si="1"/>
        <v>0.77373705562438111</v>
      </c>
      <c r="D38">
        <f t="shared" si="2"/>
        <v>0.59508793936702498</v>
      </c>
    </row>
    <row r="39" spans="1:4">
      <c r="A39">
        <f t="shared" si="4"/>
        <v>28</v>
      </c>
      <c r="B39">
        <f t="shared" si="0"/>
        <v>0.53452458500809841</v>
      </c>
      <c r="C39">
        <f t="shared" si="1"/>
        <v>0.8</v>
      </c>
      <c r="D39">
        <f t="shared" si="2"/>
        <v>0.43802560720035477</v>
      </c>
    </row>
    <row r="40" spans="1:4">
      <c r="A40">
        <f t="shared" si="4"/>
        <v>29</v>
      </c>
      <c r="B40">
        <f t="shared" si="0"/>
        <v>0.5803027917182858</v>
      </c>
      <c r="C40">
        <f t="shared" si="1"/>
        <v>0.76141407994844346</v>
      </c>
      <c r="D40">
        <f t="shared" si="2"/>
        <v>0.24342671800472693</v>
      </c>
    </row>
    <row r="41" spans="1:4">
      <c r="A41">
        <f t="shared" ref="A41:A43" si="5">A40+1</f>
        <v>30</v>
      </c>
      <c r="B41">
        <f t="shared" si="0"/>
        <v>0.6</v>
      </c>
      <c r="C41">
        <f t="shared" si="1"/>
        <v>0.61161536947781148</v>
      </c>
      <c r="D41">
        <f t="shared" si="2"/>
        <v>5.3812440817198048E-3</v>
      </c>
    </row>
    <row r="42" spans="1:4">
      <c r="A42">
        <f t="shared" si="5"/>
        <v>31</v>
      </c>
      <c r="B42">
        <f t="shared" si="0"/>
        <v>0.57106055996133254</v>
      </c>
      <c r="C42">
        <f t="shared" si="1"/>
        <v>0.28037433613304563</v>
      </c>
      <c r="D42">
        <v>0</v>
      </c>
    </row>
    <row r="43" spans="1:4">
      <c r="A43">
        <f t="shared" si="5"/>
        <v>32</v>
      </c>
      <c r="B43">
        <f t="shared" si="0"/>
        <v>0.45871152710835861</v>
      </c>
      <c r="C43">
        <v>0</v>
      </c>
      <c r="D43">
        <v>0</v>
      </c>
    </row>
    <row r="44" spans="1:4">
      <c r="A44">
        <f t="shared" ref="A44:A46" si="6">A43+1</f>
        <v>33</v>
      </c>
      <c r="B44">
        <f t="shared" si="0"/>
        <v>0.2102807520997842</v>
      </c>
      <c r="C44">
        <v>0</v>
      </c>
      <c r="D44">
        <v>0</v>
      </c>
    </row>
    <row r="45" spans="1:4">
      <c r="A45">
        <f t="shared" si="6"/>
        <v>34</v>
      </c>
      <c r="B45">
        <v>0</v>
      </c>
      <c r="C45">
        <v>0</v>
      </c>
      <c r="D45">
        <v>0</v>
      </c>
    </row>
    <row r="46" spans="1:4">
      <c r="A46">
        <f t="shared" si="6"/>
        <v>35</v>
      </c>
      <c r="B46">
        <v>0</v>
      </c>
      <c r="C46">
        <v>0</v>
      </c>
      <c r="D46">
        <v>0</v>
      </c>
    </row>
    <row r="50" spans="1:4">
      <c r="A50" t="s">
        <v>16</v>
      </c>
      <c r="B50">
        <v>30</v>
      </c>
    </row>
    <row r="51" spans="1:4">
      <c r="A51" t="s">
        <v>30</v>
      </c>
      <c r="B51">
        <f>LOOKUP(B50,A11:B46)</f>
        <v>0.6</v>
      </c>
      <c r="C51">
        <f>LOOKUP(B50,A11:A46,C11:C46)</f>
        <v>0.61161536947781148</v>
      </c>
      <c r="D51">
        <f>LOOKUP(B50,A11:A46,D11:D46)</f>
        <v>5.3812440817198048E-3</v>
      </c>
    </row>
    <row r="52" spans="1:4">
      <c r="A52" t="s">
        <v>29</v>
      </c>
      <c r="B52">
        <v>0.02</v>
      </c>
      <c r="C52">
        <v>0.01</v>
      </c>
      <c r="D52">
        <v>0.05</v>
      </c>
    </row>
    <row r="53" spans="1:4">
      <c r="A53" t="s">
        <v>28</v>
      </c>
      <c r="B53" t="s">
        <v>17</v>
      </c>
      <c r="C53" t="s">
        <v>1</v>
      </c>
      <c r="D53" t="s">
        <v>2</v>
      </c>
    </row>
    <row r="54" spans="1:4">
      <c r="A54">
        <v>0</v>
      </c>
      <c r="B54">
        <f>B$51*A54/(B$51/B$52+A54)</f>
        <v>0</v>
      </c>
      <c r="C54">
        <f>C$51*A54/(C$51/C$52+A54)</f>
        <v>0</v>
      </c>
      <c r="D54">
        <f>D$51*A54/(D$51/D$52+A54)</f>
        <v>0</v>
      </c>
    </row>
    <row r="55" spans="1:4">
      <c r="A55">
        <f>A54+20</f>
        <v>20</v>
      </c>
      <c r="B55">
        <f>B$51*A55/(B$51/B$52+A55)</f>
        <v>0.24</v>
      </c>
      <c r="C55">
        <f>C$51*A55/(C$51/C$52+A55)</f>
        <v>0.15071557106448619</v>
      </c>
      <c r="D55">
        <f>D$51*A55/(D$51/D$52+A55)</f>
        <v>5.3524412887121699E-3</v>
      </c>
    </row>
    <row r="56" spans="1:4">
      <c r="A56">
        <f t="shared" ref="A56:A73" si="7">A55+20</f>
        <v>40</v>
      </c>
      <c r="B56">
        <f t="shared" ref="B56:B74" si="8">B$51*A56/(B$51/B$52+A56)</f>
        <v>0.34285714285714286</v>
      </c>
      <c r="C56">
        <f t="shared" ref="C56:C74" si="9">C$51*A56/(C$51/C$52+A56)</f>
        <v>0.2418371202855579</v>
      </c>
      <c r="D56">
        <f t="shared" ref="D56:D74" si="10">D$51*A56/(D$51/D$52+A56)</f>
        <v>5.3668040404795149E-3</v>
      </c>
    </row>
    <row r="57" spans="1:4">
      <c r="A57">
        <f t="shared" si="7"/>
        <v>60</v>
      </c>
      <c r="B57">
        <f t="shared" si="8"/>
        <v>0.4</v>
      </c>
      <c r="C57">
        <f t="shared" si="9"/>
        <v>0.30287600416033456</v>
      </c>
      <c r="D57">
        <f t="shared" si="10"/>
        <v>5.3716087690871507E-3</v>
      </c>
    </row>
    <row r="58" spans="1:4">
      <c r="A58">
        <f t="shared" si="7"/>
        <v>80</v>
      </c>
      <c r="B58">
        <f t="shared" si="8"/>
        <v>0.43636363636363634</v>
      </c>
      <c r="C58">
        <f t="shared" si="9"/>
        <v>0.34661870801481109</v>
      </c>
      <c r="D58">
        <f t="shared" si="10"/>
        <v>5.3740143609760354E-3</v>
      </c>
    </row>
    <row r="59" spans="1:4">
      <c r="A59">
        <f t="shared" si="7"/>
        <v>100</v>
      </c>
      <c r="B59">
        <f t="shared" si="8"/>
        <v>0.46153846153846156</v>
      </c>
      <c r="C59">
        <f t="shared" si="9"/>
        <v>0.37950455242678927</v>
      </c>
      <c r="D59">
        <f t="shared" si="10"/>
        <v>5.3754587506021634E-3</v>
      </c>
    </row>
    <row r="60" spans="1:4">
      <c r="A60">
        <f t="shared" si="7"/>
        <v>120</v>
      </c>
      <c r="B60">
        <f t="shared" si="8"/>
        <v>0.48</v>
      </c>
      <c r="C60">
        <f t="shared" si="9"/>
        <v>0.40512928723105707</v>
      </c>
      <c r="D60">
        <f t="shared" si="10"/>
        <v>5.3764221084444891E-3</v>
      </c>
    </row>
    <row r="61" spans="1:4">
      <c r="A61">
        <f t="shared" si="7"/>
        <v>140</v>
      </c>
      <c r="B61">
        <f t="shared" si="8"/>
        <v>0.49411764705882355</v>
      </c>
      <c r="C61">
        <f t="shared" si="9"/>
        <v>0.42565866728847385</v>
      </c>
      <c r="D61">
        <f t="shared" si="10"/>
        <v>5.3771104326209053E-3</v>
      </c>
    </row>
    <row r="62" spans="1:4">
      <c r="A62">
        <f t="shared" si="7"/>
        <v>160</v>
      </c>
      <c r="B62">
        <f t="shared" si="8"/>
        <v>0.50526315789473686</v>
      </c>
      <c r="C62">
        <f t="shared" si="9"/>
        <v>0.44247503642351416</v>
      </c>
      <c r="D62">
        <f t="shared" si="10"/>
        <v>5.3776267914266724E-3</v>
      </c>
    </row>
    <row r="63" spans="1:4">
      <c r="A63">
        <f t="shared" si="7"/>
        <v>180</v>
      </c>
      <c r="B63">
        <f t="shared" si="8"/>
        <v>0.51428571428571423</v>
      </c>
      <c r="C63">
        <f t="shared" si="9"/>
        <v>0.45650217650521974</v>
      </c>
      <c r="D63">
        <f t="shared" si="10"/>
        <v>5.37802847239887E-3</v>
      </c>
    </row>
    <row r="64" spans="1:4">
      <c r="A64">
        <f t="shared" si="7"/>
        <v>200</v>
      </c>
      <c r="B64">
        <f t="shared" si="8"/>
        <v>0.52173913043478259</v>
      </c>
      <c r="C64">
        <f t="shared" si="9"/>
        <v>0.46838089301036928</v>
      </c>
      <c r="D64">
        <f t="shared" si="10"/>
        <v>5.378349860384244E-3</v>
      </c>
    </row>
    <row r="65" spans="1:4">
      <c r="A65">
        <f t="shared" si="7"/>
        <v>220</v>
      </c>
      <c r="B65">
        <f t="shared" si="8"/>
        <v>0.52800000000000002</v>
      </c>
      <c r="C65">
        <f t="shared" si="9"/>
        <v>0.47856966050839622</v>
      </c>
      <c r="D65">
        <f t="shared" si="10"/>
        <v>5.378612842762716E-3</v>
      </c>
    </row>
    <row r="66" spans="1:4">
      <c r="A66">
        <f t="shared" si="7"/>
        <v>240</v>
      </c>
      <c r="B66">
        <f t="shared" si="8"/>
        <v>0.53333333333333333</v>
      </c>
      <c r="C66">
        <f t="shared" si="9"/>
        <v>0.48740516522243182</v>
      </c>
      <c r="D66">
        <f t="shared" si="10"/>
        <v>5.3788320143911376E-3</v>
      </c>
    </row>
    <row r="67" spans="1:4">
      <c r="A67">
        <f t="shared" si="7"/>
        <v>260</v>
      </c>
      <c r="B67">
        <f t="shared" si="8"/>
        <v>0.53793103448275859</v>
      </c>
      <c r="C67">
        <f t="shared" si="9"/>
        <v>0.49514022624099796</v>
      </c>
      <c r="D67">
        <f t="shared" si="10"/>
        <v>5.3790174812593048E-3</v>
      </c>
    </row>
    <row r="68" spans="1:4">
      <c r="A68">
        <f t="shared" si="7"/>
        <v>280</v>
      </c>
      <c r="B68">
        <f t="shared" si="8"/>
        <v>0.54193548387096779</v>
      </c>
      <c r="C68">
        <f t="shared" si="9"/>
        <v>0.50196837834037378</v>
      </c>
      <c r="D68">
        <f t="shared" si="10"/>
        <v>5.3791764630407857E-3</v>
      </c>
    </row>
    <row r="69" spans="1:4">
      <c r="A69">
        <f t="shared" si="7"/>
        <v>300</v>
      </c>
      <c r="B69">
        <f t="shared" si="8"/>
        <v>0.54545454545454541</v>
      </c>
      <c r="C69">
        <f t="shared" si="9"/>
        <v>0.50804028688656488</v>
      </c>
      <c r="D69">
        <f t="shared" si="10"/>
        <v>5.3793142548532952E-3</v>
      </c>
    </row>
    <row r="70" spans="1:4">
      <c r="A70">
        <f t="shared" si="7"/>
        <v>320</v>
      </c>
      <c r="B70">
        <f t="shared" si="8"/>
        <v>0.5485714285714286</v>
      </c>
      <c r="C70">
        <f t="shared" si="9"/>
        <v>0.51347499488048487</v>
      </c>
      <c r="D70">
        <f t="shared" si="10"/>
        <v>5.3794348284801948E-3</v>
      </c>
    </row>
    <row r="71" spans="1:4">
      <c r="A71">
        <f t="shared" si="7"/>
        <v>340</v>
      </c>
      <c r="B71">
        <f t="shared" si="8"/>
        <v>0.55135135135135138</v>
      </c>
      <c r="C71">
        <f t="shared" si="9"/>
        <v>0.51836780565910656</v>
      </c>
      <c r="D71">
        <f t="shared" si="10"/>
        <v>5.3795412214633119E-3</v>
      </c>
    </row>
    <row r="72" spans="1:4">
      <c r="A72">
        <f t="shared" si="7"/>
        <v>360</v>
      </c>
      <c r="B72">
        <f t="shared" si="8"/>
        <v>0.55384615384615388</v>
      </c>
      <c r="C72">
        <f t="shared" si="9"/>
        <v>0.52279591960771088</v>
      </c>
      <c r="D72">
        <f t="shared" si="10"/>
        <v>5.3796357965369196E-3</v>
      </c>
    </row>
    <row r="73" spans="1:4">
      <c r="A73">
        <f t="shared" si="7"/>
        <v>380</v>
      </c>
      <c r="B73">
        <f t="shared" si="8"/>
        <v>0.55609756097560981</v>
      </c>
      <c r="C73">
        <f t="shared" si="9"/>
        <v>0.52682253763450471</v>
      </c>
      <c r="D73">
        <f t="shared" si="10"/>
        <v>5.3797204191583887E-3</v>
      </c>
    </row>
    <row r="74" spans="1:4">
      <c r="A74">
        <f t="shared" ref="A74" si="11">A73+100</f>
        <v>480</v>
      </c>
      <c r="B74">
        <f t="shared" si="8"/>
        <v>0.56470588235294117</v>
      </c>
      <c r="C74">
        <f t="shared" si="9"/>
        <v>0.5424912106746379</v>
      </c>
      <c r="D74">
        <f t="shared" si="10"/>
        <v>5.3800377777010258E-3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pane xSplit="4720" topLeftCell="J1"/>
      <selection activeCell="B34" sqref="B34"/>
      <selection pane="topRight" activeCell="J31" sqref="J31"/>
    </sheetView>
  </sheetViews>
  <sheetFormatPr baseColWidth="10" defaultRowHeight="15" x14ac:dyDescent="0"/>
  <cols>
    <col min="2" max="2" width="23.6640625" customWidth="1"/>
  </cols>
  <sheetData>
    <row r="1" spans="1:12">
      <c r="A1" t="s">
        <v>31</v>
      </c>
    </row>
    <row r="2" spans="1:12">
      <c r="G2" t="s">
        <v>38</v>
      </c>
      <c r="H2" t="s">
        <v>39</v>
      </c>
      <c r="I2" t="s">
        <v>41</v>
      </c>
    </row>
    <row r="3" spans="1:12">
      <c r="A3" t="s">
        <v>32</v>
      </c>
      <c r="C3" t="s">
        <v>17</v>
      </c>
      <c r="D3" t="s">
        <v>1</v>
      </c>
      <c r="E3" t="s">
        <v>33</v>
      </c>
      <c r="F3" t="s">
        <v>34</v>
      </c>
      <c r="G3" t="s">
        <v>37</v>
      </c>
      <c r="H3" t="s">
        <v>40</v>
      </c>
      <c r="I3" t="s">
        <v>42</v>
      </c>
      <c r="J3" t="s">
        <v>1</v>
      </c>
      <c r="K3" t="s">
        <v>18</v>
      </c>
      <c r="L3" t="s">
        <v>58</v>
      </c>
    </row>
    <row r="4" spans="1:12">
      <c r="A4" s="2" t="s">
        <v>56</v>
      </c>
    </row>
    <row r="5" spans="1:12">
      <c r="A5" t="s">
        <v>29</v>
      </c>
      <c r="B5" t="s">
        <v>53</v>
      </c>
      <c r="C5" s="1">
        <v>817</v>
      </c>
      <c r="D5" s="1">
        <v>8130</v>
      </c>
      <c r="E5" s="1">
        <v>650</v>
      </c>
      <c r="F5" s="1">
        <v>904</v>
      </c>
    </row>
    <row r="6" spans="1:12">
      <c r="A6" t="s">
        <v>35</v>
      </c>
      <c r="B6" t="s">
        <v>54</v>
      </c>
      <c r="C6">
        <v>10</v>
      </c>
      <c r="D6">
        <v>1.8800000000000001E-2</v>
      </c>
      <c r="E6">
        <v>10</v>
      </c>
      <c r="F6">
        <v>10</v>
      </c>
    </row>
    <row r="7" spans="1:12">
      <c r="A7" t="s">
        <v>36</v>
      </c>
      <c r="B7" t="s">
        <v>55</v>
      </c>
      <c r="C7">
        <v>3.04</v>
      </c>
      <c r="D7">
        <v>3.4000000000000002E-2</v>
      </c>
      <c r="E7">
        <v>0.7</v>
      </c>
      <c r="F7">
        <v>2.9100000000000001E-2</v>
      </c>
    </row>
    <row r="12" spans="1:12">
      <c r="A12" t="s">
        <v>52</v>
      </c>
    </row>
    <row r="13" spans="1:12">
      <c r="A13" t="s">
        <v>43</v>
      </c>
      <c r="B13" t="s">
        <v>45</v>
      </c>
      <c r="G13">
        <v>82.5</v>
      </c>
      <c r="H13">
        <v>31.85</v>
      </c>
      <c r="I13">
        <v>46.71</v>
      </c>
    </row>
    <row r="14" spans="1:12">
      <c r="A14" t="s">
        <v>44</v>
      </c>
      <c r="B14" t="s">
        <v>50</v>
      </c>
      <c r="G14">
        <v>0.46</v>
      </c>
      <c r="H14">
        <v>0.16</v>
      </c>
      <c r="I14">
        <v>0.21</v>
      </c>
    </row>
    <row r="15" spans="1:12">
      <c r="A15" t="s">
        <v>46</v>
      </c>
      <c r="B15" t="s">
        <v>49</v>
      </c>
      <c r="G15">
        <v>-2.4500000000000002</v>
      </c>
      <c r="H15">
        <v>-5.09</v>
      </c>
      <c r="I15">
        <v>-3.17</v>
      </c>
    </row>
    <row r="16" spans="1:12">
      <c r="A16" t="s">
        <v>47</v>
      </c>
      <c r="B16" t="s">
        <v>51</v>
      </c>
      <c r="G16">
        <v>179.35</v>
      </c>
      <c r="H16">
        <v>199.06</v>
      </c>
      <c r="I16">
        <v>222.43</v>
      </c>
    </row>
    <row r="17" spans="1:12">
      <c r="A17" t="s">
        <v>48</v>
      </c>
      <c r="B17" t="s">
        <v>45</v>
      </c>
      <c r="G17">
        <v>5.33</v>
      </c>
      <c r="H17">
        <v>31.81</v>
      </c>
      <c r="I17">
        <v>15.1</v>
      </c>
    </row>
    <row r="20" spans="1:12">
      <c r="A20" t="s">
        <v>57</v>
      </c>
    </row>
    <row r="21" spans="1:12">
      <c r="A21" t="s">
        <v>59</v>
      </c>
      <c r="B21" t="s">
        <v>60</v>
      </c>
      <c r="J21">
        <v>0.8</v>
      </c>
      <c r="K21">
        <v>1</v>
      </c>
      <c r="L21">
        <v>0.63</v>
      </c>
    </row>
    <row r="22" spans="1:12">
      <c r="A22" t="s">
        <v>29</v>
      </c>
      <c r="B22" t="s">
        <v>61</v>
      </c>
      <c r="J22">
        <v>0.01</v>
      </c>
      <c r="K22">
        <v>3.5000000000000003E-2</v>
      </c>
      <c r="L22">
        <v>3.5000000000000003E-2</v>
      </c>
    </row>
    <row r="23" spans="1:12">
      <c r="A23" t="s">
        <v>25</v>
      </c>
      <c r="B23" t="s">
        <v>62</v>
      </c>
      <c r="J23">
        <v>28.2</v>
      </c>
      <c r="K23">
        <v>20</v>
      </c>
      <c r="L23">
        <v>17</v>
      </c>
    </row>
    <row r="24" spans="1:12">
      <c r="A24" t="s">
        <v>63</v>
      </c>
      <c r="B24" t="s">
        <v>64</v>
      </c>
      <c r="J24">
        <v>5.77</v>
      </c>
      <c r="K24">
        <v>4.68</v>
      </c>
      <c r="L24">
        <v>18.61</v>
      </c>
    </row>
    <row r="25" spans="1:12">
      <c r="A25" t="s">
        <v>65</v>
      </c>
      <c r="J25">
        <v>1.3</v>
      </c>
      <c r="K25">
        <v>1.02</v>
      </c>
      <c r="L25">
        <v>1.02</v>
      </c>
    </row>
    <row r="26" spans="1:12">
      <c r="A26" t="s">
        <v>66</v>
      </c>
      <c r="J26">
        <v>1.37</v>
      </c>
      <c r="K26">
        <v>1.1499999999999999</v>
      </c>
      <c r="L26">
        <v>1.04</v>
      </c>
    </row>
    <row r="27" spans="1:12">
      <c r="A27" t="s">
        <v>67</v>
      </c>
      <c r="B27" t="s">
        <v>68</v>
      </c>
      <c r="J27">
        <v>0.08</v>
      </c>
      <c r="K27">
        <v>0.08</v>
      </c>
      <c r="L27">
        <v>0.06</v>
      </c>
    </row>
    <row r="28" spans="1:12">
      <c r="A28" t="s">
        <v>69</v>
      </c>
      <c r="B28" t="s">
        <v>70</v>
      </c>
      <c r="J28">
        <v>2.16</v>
      </c>
      <c r="K28">
        <v>1.63</v>
      </c>
      <c r="L28">
        <v>1.63</v>
      </c>
    </row>
    <row r="29" spans="1:12">
      <c r="A29" t="s">
        <v>71</v>
      </c>
      <c r="B29" t="s">
        <v>72</v>
      </c>
      <c r="J29">
        <v>3.4</v>
      </c>
      <c r="K29">
        <v>70</v>
      </c>
      <c r="L29">
        <v>70</v>
      </c>
    </row>
    <row r="30" spans="1:12">
      <c r="A30" t="s">
        <v>73</v>
      </c>
      <c r="B30" t="s">
        <v>74</v>
      </c>
      <c r="J30">
        <v>0.5</v>
      </c>
      <c r="K30">
        <v>-6.0000000000000001E-3</v>
      </c>
      <c r="L30">
        <f>-0.04+K30-0.06</f>
        <v>-0.106</v>
      </c>
    </row>
    <row r="31" spans="1:12">
      <c r="A31" t="s">
        <v>75</v>
      </c>
      <c r="B31" t="s">
        <v>76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 of runs</vt:lpstr>
      <vt:lpstr>graphs of temp and light respon</vt:lpstr>
      <vt:lpstr>Sheet1</vt:lpstr>
    </vt:vector>
  </TitlesOfParts>
  <Company>Portland State Oregon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Rueter</dc:creator>
  <cp:lastModifiedBy>John Rueter</cp:lastModifiedBy>
  <dcterms:created xsi:type="dcterms:W3CDTF">2014-05-13T14:28:58Z</dcterms:created>
  <dcterms:modified xsi:type="dcterms:W3CDTF">2014-05-14T04:00:21Z</dcterms:modified>
</cp:coreProperties>
</file>