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0" yWindow="65496" windowWidth="17060" windowHeight="15240" activeTab="0"/>
  </bookViews>
  <sheets>
    <sheet name="Budget Template" sheetId="1" r:id="rId1"/>
  </sheets>
  <definedNames/>
  <calcPr fullCalcOnLoad="1"/>
</workbook>
</file>

<file path=xl/sharedStrings.xml><?xml version="1.0" encoding="utf-8"?>
<sst xmlns="http://schemas.openxmlformats.org/spreadsheetml/2006/main" count="146" uniqueCount="111">
  <si>
    <t>Per Diem Meals &amp; Incidental Expenses</t>
  </si>
  <si>
    <t>3a. Logistics/Academic Service Providers (if applicable)</t>
  </si>
  <si>
    <t>Spending money</t>
  </si>
  <si>
    <t>per student</t>
  </si>
  <si>
    <t>15/student paid to GE</t>
  </si>
  <si>
    <t>per student</t>
  </si>
  <si>
    <t>Project Management for GrnEmp and AsoFenix</t>
  </si>
  <si>
    <t>2 RT tickets to Managua</t>
  </si>
  <si>
    <t>A.  PROGRAM STRUCTURE</t>
  </si>
  <si>
    <t>Number of Days</t>
  </si>
  <si>
    <t>Minmum</t>
  </si>
  <si>
    <t>Preferred</t>
  </si>
  <si>
    <t>Maximum</t>
  </si>
  <si>
    <t>Number of Students</t>
  </si>
  <si>
    <t>B. PROGRAM EXPENSES</t>
  </si>
  <si>
    <t>1.  Salaries</t>
  </si>
  <si>
    <t xml:space="preserve">Salary </t>
  </si>
  <si>
    <t>OPE</t>
  </si>
  <si>
    <t>Total</t>
  </si>
  <si>
    <t>Faculty 1:</t>
  </si>
  <si>
    <t>Faculty 2 (if applicable):</t>
  </si>
  <si>
    <t>2.  Staff Expenses</t>
  </si>
  <si>
    <t xml:space="preserve">International location expenses </t>
  </si>
  <si>
    <t>Notes</t>
  </si>
  <si>
    <t>Cost</t>
  </si>
  <si>
    <t>International Airfare</t>
  </si>
  <si>
    <t>Visa Fees</t>
  </si>
  <si>
    <t>Travel Immunizations</t>
  </si>
  <si>
    <t>In-country Travel</t>
  </si>
  <si>
    <t>Mandatory International Insurance</t>
  </si>
  <si>
    <t>Daily Cost</t>
  </si>
  <si>
    <t>Total Cost</t>
  </si>
  <si>
    <t>Lodging</t>
  </si>
  <si>
    <t>Ground Transportation</t>
  </si>
  <si>
    <t>In-Country Supplies &amp; Materials</t>
  </si>
  <si>
    <t>In-country Telecom (internet, staff cell phone)</t>
  </si>
  <si>
    <t>Please itemize by recipient and note services and cost</t>
  </si>
  <si>
    <t>Recipient</t>
  </si>
  <si>
    <t>Please itemize anticipated honoraria by recipient</t>
  </si>
  <si>
    <t>Accomodations (1)</t>
  </si>
  <si>
    <t>Accomodations (2)</t>
  </si>
  <si>
    <t>Program Provided Meals</t>
  </si>
  <si>
    <t>Entrance Fees</t>
  </si>
  <si>
    <t xml:space="preserve">Contingency </t>
  </si>
  <si>
    <t>Immunizations</t>
  </si>
  <si>
    <t>Non-programmed meals</t>
  </si>
  <si>
    <t>Sight Seeing/Recreation</t>
  </si>
  <si>
    <t>Summer 2011</t>
  </si>
  <si>
    <t>Paid to GE - for workshop in June</t>
  </si>
  <si>
    <t>Program City, Country</t>
  </si>
  <si>
    <t>Actual Expense</t>
  </si>
  <si>
    <t>Actual Cost</t>
  </si>
  <si>
    <t>Residual</t>
  </si>
  <si>
    <t>Renewable Energy and Micro-Development in Nicaragua</t>
  </si>
  <si>
    <t>Various, Nicaragua</t>
  </si>
  <si>
    <t>Paid to Green Empowerment</t>
  </si>
  <si>
    <t>Green Empowerment</t>
  </si>
  <si>
    <t>15/day/student paid to GE</t>
  </si>
  <si>
    <t>Other: NGO Skills Training</t>
  </si>
  <si>
    <t>Other: Technical Training</t>
  </si>
  <si>
    <t>PSU Administrative Overhead (16%)</t>
  </si>
  <si>
    <t>entry visa fee of $5 per persion</t>
  </si>
  <si>
    <t>3.  Program Expenses</t>
  </si>
  <si>
    <t>Including classroom rental, library access, and any  contracted expenses</t>
  </si>
  <si>
    <t>3b. Direct Expenses</t>
  </si>
  <si>
    <t>Service Provided</t>
  </si>
  <si>
    <t>Paid Before Program?</t>
  </si>
  <si>
    <t>3c.  Honoraria</t>
  </si>
  <si>
    <t>Services/Note</t>
  </si>
  <si>
    <t>4. Student Expenses</t>
  </si>
  <si>
    <t>4a.  Expenses Paid by Program</t>
  </si>
  <si>
    <t>Per Diem Expenses</t>
  </si>
  <si>
    <t>Paid by student directly, not included in program fee.</t>
  </si>
  <si>
    <t>This information is provided to students to help them with their program budgeting and financial aid requests.</t>
  </si>
  <si>
    <t>PSU Ed Abroad per student fee</t>
  </si>
  <si>
    <t>Total Estimated Student Cost</t>
  </si>
  <si>
    <t>Estimated Individual Student Expenses</t>
  </si>
  <si>
    <t>passport</t>
  </si>
  <si>
    <t>if necessary</t>
  </si>
  <si>
    <t>see travel clinic information</t>
  </si>
  <si>
    <t>Program Title</t>
  </si>
  <si>
    <t>Faculty Health Insurance</t>
  </si>
  <si>
    <t>$11/week</t>
  </si>
  <si>
    <t>Work Study Student (if applicable)</t>
  </si>
  <si>
    <t xml:space="preserve">GTA/work study (if applicable): </t>
  </si>
  <si>
    <t>Actual</t>
  </si>
  <si>
    <t>Enrollment</t>
  </si>
  <si>
    <t>Minimum</t>
  </si>
  <si>
    <t>Total Salaries</t>
  </si>
  <si>
    <t>Total Operational Program Budget</t>
  </si>
  <si>
    <t>Student Program Fee (Before Ed Abroad Fee)</t>
  </si>
  <si>
    <t>Program Fees Paid to PSU</t>
  </si>
  <si>
    <t>Tuition (Summer Programs Only)</t>
  </si>
  <si>
    <t>Program Term</t>
  </si>
  <si>
    <t>Domestic (US) Supplies &amp; Materials</t>
  </si>
  <si>
    <t>Overhead</t>
  </si>
  <si>
    <t>Number of Credits</t>
  </si>
  <si>
    <t>Staff Expenses Subtotal</t>
  </si>
  <si>
    <t>Other:</t>
  </si>
  <si>
    <t xml:space="preserve">Other: </t>
  </si>
  <si>
    <t>Service Providers Subtotal</t>
  </si>
  <si>
    <t>Direct Expenses</t>
  </si>
  <si>
    <t>Honoraria Subtotal</t>
  </si>
  <si>
    <t>Student Expenses Paid by Program Subtotal</t>
  </si>
  <si>
    <t>Ttl/Student</t>
  </si>
  <si>
    <t>Student Direct Personal Expenses</t>
  </si>
  <si>
    <t>Program Start Date</t>
  </si>
  <si>
    <t>Program End Date</t>
  </si>
  <si>
    <t>Program Days</t>
  </si>
  <si>
    <t>4b.  Student Personal Expenses</t>
  </si>
  <si>
    <t>5. Program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</si>
</sst>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16" borderId="10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22" borderId="0" xfId="44" applyFont="1" applyFill="1" applyBorder="1" applyAlignment="1">
      <alignment/>
    </xf>
    <xf numFmtId="44" fontId="0" fillId="22" borderId="16" xfId="44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22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0" fillId="2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4" fontId="0" fillId="20" borderId="0" xfId="44" applyFont="1" applyFill="1" applyBorder="1" applyAlignment="1">
      <alignment/>
    </xf>
    <xf numFmtId="44" fontId="0" fillId="20" borderId="16" xfId="44" applyFont="1" applyFill="1" applyBorder="1" applyAlignment="1">
      <alignment/>
    </xf>
    <xf numFmtId="0" fontId="1" fillId="17" borderId="17" xfId="0" applyFont="1" applyFill="1" applyBorder="1" applyAlignment="1">
      <alignment/>
    </xf>
    <xf numFmtId="44" fontId="0" fillId="17" borderId="18" xfId="44" applyFont="1" applyFill="1" applyBorder="1" applyAlignment="1">
      <alignment/>
    </xf>
    <xf numFmtId="44" fontId="0" fillId="17" borderId="18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0" borderId="18" xfId="0" applyFont="1" applyFill="1" applyBorder="1" applyAlignment="1">
      <alignment horizontal="left"/>
    </xf>
    <xf numFmtId="0" fontId="0" fillId="20" borderId="18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44" fontId="0" fillId="20" borderId="18" xfId="44" applyFont="1" applyFill="1" applyBorder="1" applyAlignment="1">
      <alignment/>
    </xf>
    <xf numFmtId="0" fontId="1" fillId="0" borderId="19" xfId="0" applyFont="1" applyFill="1" applyBorder="1" applyAlignment="1">
      <alignment/>
    </xf>
    <xf numFmtId="44" fontId="0" fillId="20" borderId="20" xfId="44" applyFont="1" applyFill="1" applyBorder="1" applyAlignment="1">
      <alignment/>
    </xf>
    <xf numFmtId="44" fontId="0" fillId="20" borderId="21" xfId="44" applyFont="1" applyFill="1" applyBorder="1" applyAlignment="1">
      <alignment/>
    </xf>
    <xf numFmtId="44" fontId="1" fillId="20" borderId="21" xfId="44" applyFont="1" applyFill="1" applyBorder="1" applyAlignment="1">
      <alignment/>
    </xf>
    <xf numFmtId="44" fontId="0" fillId="22" borderId="20" xfId="44" applyFont="1" applyFill="1" applyBorder="1" applyAlignment="1">
      <alignment/>
    </xf>
    <xf numFmtId="0" fontId="1" fillId="0" borderId="20" xfId="0" applyFont="1" applyFill="1" applyBorder="1" applyAlignment="1">
      <alignment/>
    </xf>
    <xf numFmtId="44" fontId="0" fillId="22" borderId="21" xfId="44" applyFont="1" applyFill="1" applyBorder="1" applyAlignment="1">
      <alignment/>
    </xf>
    <xf numFmtId="44" fontId="1" fillId="20" borderId="22" xfId="44" applyFont="1" applyFill="1" applyBorder="1" applyAlignment="1">
      <alignment/>
    </xf>
    <xf numFmtId="44" fontId="1" fillId="20" borderId="22" xfId="0" applyNumberFormat="1" applyFont="1" applyFill="1" applyBorder="1" applyAlignment="1">
      <alignment/>
    </xf>
    <xf numFmtId="44" fontId="0" fillId="20" borderId="21" xfId="0" applyNumberFormat="1" applyFont="1" applyFill="1" applyBorder="1" applyAlignment="1">
      <alignment/>
    </xf>
    <xf numFmtId="44" fontId="0" fillId="20" borderId="22" xfId="44" applyFont="1" applyFill="1" applyBorder="1" applyAlignment="1">
      <alignment/>
    </xf>
    <xf numFmtId="14" fontId="0" fillId="22" borderId="0" xfId="44" applyNumberFormat="1" applyFont="1" applyFill="1" applyBorder="1" applyAlignment="1" applyProtection="1">
      <alignment/>
      <protection locked="0"/>
    </xf>
    <xf numFmtId="14" fontId="0" fillId="22" borderId="0" xfId="0" applyNumberFormat="1" applyFont="1" applyFill="1" applyBorder="1" applyAlignment="1">
      <alignment/>
    </xf>
    <xf numFmtId="37" fontId="0" fillId="20" borderId="0" xfId="44" applyNumberFormat="1" applyFont="1" applyFill="1" applyBorder="1" applyAlignment="1" applyProtection="1">
      <alignment/>
      <protection locked="0"/>
    </xf>
    <xf numFmtId="37" fontId="0" fillId="22" borderId="0" xfId="0" applyNumberFormat="1" applyFont="1" applyFill="1" applyBorder="1" applyAlignment="1">
      <alignment/>
    </xf>
    <xf numFmtId="37" fontId="0" fillId="22" borderId="16" xfId="0" applyNumberFormat="1" applyFont="1" applyFill="1" applyBorder="1" applyAlignment="1">
      <alignment/>
    </xf>
    <xf numFmtId="0" fontId="5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23" xfId="0" applyFont="1" applyFill="1" applyBorder="1" applyAlignment="1">
      <alignment/>
    </xf>
    <xf numFmtId="0" fontId="0" fillId="22" borderId="0" xfId="0" applyFont="1" applyFill="1" applyBorder="1" applyAlignment="1">
      <alignment horizontal="left"/>
    </xf>
    <xf numFmtId="0" fontId="1" fillId="22" borderId="13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1" fillId="20" borderId="14" xfId="0" applyFont="1" applyFill="1" applyBorder="1" applyAlignment="1">
      <alignment horizontal="center"/>
    </xf>
    <xf numFmtId="44" fontId="1" fillId="20" borderId="0" xfId="0" applyNumberFormat="1" applyFont="1" applyFill="1" applyBorder="1" applyAlignment="1">
      <alignment horizontal="center"/>
    </xf>
    <xf numFmtId="44" fontId="0" fillId="20" borderId="0" xfId="44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0" fillId="17" borderId="0" xfId="44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1" fillId="20" borderId="14" xfId="0" applyNumberFormat="1" applyFont="1" applyFill="1" applyBorder="1" applyAlignment="1">
      <alignment horizontal="center"/>
    </xf>
    <xf numFmtId="44" fontId="0" fillId="20" borderId="14" xfId="44" applyFont="1" applyFill="1" applyBorder="1" applyAlignment="1">
      <alignment/>
    </xf>
    <xf numFmtId="44" fontId="0" fillId="17" borderId="24" xfId="44" applyFont="1" applyFill="1" applyBorder="1" applyAlignment="1">
      <alignment/>
    </xf>
    <xf numFmtId="0" fontId="0" fillId="17" borderId="14" xfId="44" applyNumberFormat="1" applyFont="1" applyFill="1" applyBorder="1" applyAlignment="1">
      <alignment/>
    </xf>
    <xf numFmtId="44" fontId="0" fillId="17" borderId="24" xfId="0" applyNumberFormat="1" applyFont="1" applyFill="1" applyBorder="1" applyAlignment="1">
      <alignment/>
    </xf>
    <xf numFmtId="0" fontId="0" fillId="20" borderId="23" xfId="0" applyFont="1" applyFill="1" applyBorder="1" applyAlignment="1">
      <alignment/>
    </xf>
    <xf numFmtId="44" fontId="0" fillId="20" borderId="14" xfId="44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20" borderId="24" xfId="0" applyNumberFormat="1" applyFont="1" applyFill="1" applyBorder="1" applyAlignment="1">
      <alignment/>
    </xf>
    <xf numFmtId="0" fontId="0" fillId="22" borderId="0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44" fontId="0" fillId="22" borderId="20" xfId="44" applyFont="1" applyFill="1" applyBorder="1" applyAlignment="1">
      <alignment/>
    </xf>
    <xf numFmtId="0" fontId="0" fillId="0" borderId="0" xfId="0" applyFont="1" applyAlignment="1">
      <alignment/>
    </xf>
    <xf numFmtId="0" fontId="6" fillId="16" borderId="16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44" fontId="0" fillId="20" borderId="13" xfId="44" applyFont="1" applyFill="1" applyBorder="1" applyAlignment="1">
      <alignment/>
    </xf>
    <xf numFmtId="44" fontId="1" fillId="20" borderId="15" xfId="44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44" fontId="0" fillId="20" borderId="15" xfId="44" applyFont="1" applyFill="1" applyBorder="1" applyAlignment="1">
      <alignment/>
    </xf>
    <xf numFmtId="44" fontId="1" fillId="20" borderId="17" xfId="44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44" fontId="1" fillId="20" borderId="17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4" fontId="0" fillId="20" borderId="17" xfId="0" applyNumberFormat="1" applyFont="1" applyFill="1" applyBorder="1" applyAlignment="1">
      <alignment/>
    </xf>
    <xf numFmtId="44" fontId="0" fillId="20" borderId="13" xfId="44" applyFont="1" applyFill="1" applyBorder="1" applyAlignment="1">
      <alignment/>
    </xf>
    <xf numFmtId="44" fontId="0" fillId="20" borderId="17" xfId="44" applyFont="1" applyFill="1" applyBorder="1" applyAlignment="1">
      <alignment/>
    </xf>
    <xf numFmtId="44" fontId="0" fillId="20" borderId="0" xfId="0" applyNumberFormat="1" applyFont="1" applyFill="1" applyBorder="1" applyAlignment="1">
      <alignment/>
    </xf>
    <xf numFmtId="44" fontId="0" fillId="20" borderId="18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0" fillId="20" borderId="16" xfId="0" applyNumberFormat="1" applyFont="1" applyFill="1" applyBorder="1" applyAlignment="1">
      <alignment/>
    </xf>
    <xf numFmtId="44" fontId="0" fillId="27" borderId="22" xfId="44" applyFont="1" applyFill="1" applyBorder="1" applyAlignment="1">
      <alignment/>
    </xf>
    <xf numFmtId="44" fontId="1" fillId="27" borderId="22" xfId="44" applyFont="1" applyFill="1" applyBorder="1" applyAlignment="1">
      <alignment wrapText="1"/>
    </xf>
    <xf numFmtId="44" fontId="6" fillId="27" borderId="22" xfId="44" applyFont="1" applyFill="1" applyBorder="1" applyAlignment="1">
      <alignment/>
    </xf>
    <xf numFmtId="44" fontId="0" fillId="27" borderId="22" xfId="44" applyFont="1" applyFill="1" applyBorder="1" applyAlignment="1">
      <alignment/>
    </xf>
    <xf numFmtId="0" fontId="1" fillId="22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0" fontId="1" fillId="22" borderId="14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PageLayoutView="0" workbookViewId="0" topLeftCell="A81">
      <selection activeCell="B77" sqref="B77"/>
    </sheetView>
  </sheetViews>
  <sheetFormatPr defaultColWidth="9.140625" defaultRowHeight="21.75" customHeight="1"/>
  <cols>
    <col min="1" max="1" width="33.421875" style="1" customWidth="1"/>
    <col min="2" max="2" width="20.421875" style="1" customWidth="1"/>
    <col min="3" max="3" width="21.7109375" style="1" bestFit="1" customWidth="1"/>
    <col min="4" max="4" width="21.00390625" style="1" customWidth="1"/>
    <col min="5" max="5" width="11.28125" style="1" bestFit="1" customWidth="1"/>
    <col min="6" max="6" width="15.00390625" style="85" hidden="1" customWidth="1"/>
    <col min="7" max="7" width="15.7109375" style="124" customWidth="1"/>
    <col min="8" max="16384" width="9.140625" style="1" customWidth="1"/>
  </cols>
  <sheetData>
    <row r="1" spans="1:6" ht="21.75" customHeight="1">
      <c r="A1" s="3" t="s">
        <v>8</v>
      </c>
      <c r="B1" s="4"/>
      <c r="C1" s="4"/>
      <c r="D1" s="4"/>
      <c r="E1" s="5"/>
      <c r="F1" s="2"/>
    </row>
    <row r="2" spans="1:6" ht="21.75" customHeight="1">
      <c r="A2" s="6" t="s">
        <v>80</v>
      </c>
      <c r="B2" s="129" t="s">
        <v>53</v>
      </c>
      <c r="C2" s="129"/>
      <c r="D2" s="129"/>
      <c r="E2" s="130"/>
      <c r="F2" s="2"/>
    </row>
    <row r="3" spans="1:6" ht="21.75" customHeight="1">
      <c r="A3" s="6" t="s">
        <v>49</v>
      </c>
      <c r="B3" s="75" t="s">
        <v>54</v>
      </c>
      <c r="C3" s="76" t="s">
        <v>93</v>
      </c>
      <c r="D3" s="128" t="s">
        <v>47</v>
      </c>
      <c r="E3" s="84"/>
      <c r="F3" s="2"/>
    </row>
    <row r="4" spans="1:6" ht="21.75" customHeight="1">
      <c r="A4" s="6" t="s">
        <v>106</v>
      </c>
      <c r="B4" s="64">
        <v>40703</v>
      </c>
      <c r="C4" s="11" t="s">
        <v>107</v>
      </c>
      <c r="D4" s="63">
        <v>40713</v>
      </c>
      <c r="E4" s="9"/>
      <c r="F4" s="2"/>
    </row>
    <row r="5" spans="1:6" ht="21.75" customHeight="1">
      <c r="A5" s="6" t="s">
        <v>96</v>
      </c>
      <c r="B5" s="7">
        <v>3</v>
      </c>
      <c r="C5" s="11" t="s">
        <v>108</v>
      </c>
      <c r="D5" s="65">
        <f>D4-B4</f>
        <v>10</v>
      </c>
      <c r="E5" s="9"/>
      <c r="F5" s="2"/>
    </row>
    <row r="6" spans="1:6" ht="21.75" customHeight="1">
      <c r="A6" s="10"/>
      <c r="B6" s="11" t="s">
        <v>10</v>
      </c>
      <c r="C6" s="11" t="s">
        <v>11</v>
      </c>
      <c r="D6" s="11" t="s">
        <v>12</v>
      </c>
      <c r="E6" s="77" t="s">
        <v>85</v>
      </c>
      <c r="F6" s="2"/>
    </row>
    <row r="7" spans="1:6" ht="21.75" customHeight="1">
      <c r="A7" s="12" t="s">
        <v>13</v>
      </c>
      <c r="B7" s="13">
        <v>6</v>
      </c>
      <c r="C7" s="13">
        <v>8</v>
      </c>
      <c r="D7" s="13">
        <v>10</v>
      </c>
      <c r="E7" s="78">
        <v>5</v>
      </c>
      <c r="F7" s="2"/>
    </row>
    <row r="8" spans="1:6" ht="21.75" customHeight="1">
      <c r="A8" s="96"/>
      <c r="B8" s="96"/>
      <c r="C8" s="96"/>
      <c r="D8" s="96"/>
      <c r="E8" s="96"/>
      <c r="F8" s="96"/>
    </row>
    <row r="9" spans="1:6" ht="21.75" customHeight="1">
      <c r="A9" s="3" t="s">
        <v>14</v>
      </c>
      <c r="B9" s="14"/>
      <c r="C9" s="14"/>
      <c r="D9" s="15"/>
      <c r="E9" s="15"/>
      <c r="F9" s="14"/>
    </row>
    <row r="10" spans="1:6" ht="21.75" customHeight="1">
      <c r="A10" s="68" t="s">
        <v>15</v>
      </c>
      <c r="B10" s="69"/>
      <c r="C10" s="69"/>
      <c r="D10" s="95"/>
      <c r="E10" s="70"/>
      <c r="F10" s="104"/>
    </row>
    <row r="11" spans="2:6" ht="21.75" customHeight="1">
      <c r="B11" s="11" t="s">
        <v>16</v>
      </c>
      <c r="C11" s="11" t="s">
        <v>17</v>
      </c>
      <c r="D11" s="11" t="s">
        <v>95</v>
      </c>
      <c r="E11" s="52" t="s">
        <v>18</v>
      </c>
      <c r="F11" s="105" t="s">
        <v>50</v>
      </c>
    </row>
    <row r="12" spans="1:6" ht="21.75" customHeight="1">
      <c r="A12" s="6" t="s">
        <v>19</v>
      </c>
      <c r="B12" s="22">
        <v>0</v>
      </c>
      <c r="C12" s="38">
        <f>ROUNDUP(0.2*B12,0)</f>
        <v>0</v>
      </c>
      <c r="D12" s="38">
        <v>0</v>
      </c>
      <c r="E12" s="53">
        <f>B12+C12</f>
        <v>0</v>
      </c>
      <c r="F12" s="106">
        <f>C12+D12</f>
        <v>0</v>
      </c>
    </row>
    <row r="13" spans="1:6" ht="21.75" customHeight="1">
      <c r="A13" s="6" t="s">
        <v>20</v>
      </c>
      <c r="B13" s="22">
        <v>0</v>
      </c>
      <c r="C13" s="38">
        <f>ROUNDUP(0.2*B13,0)</f>
        <v>0</v>
      </c>
      <c r="D13" s="38">
        <v>0</v>
      </c>
      <c r="E13" s="53">
        <f>B13+C13</f>
        <v>0</v>
      </c>
      <c r="F13" s="106">
        <f>C13+D13</f>
        <v>0</v>
      </c>
    </row>
    <row r="14" spans="1:6" ht="21.75" customHeight="1">
      <c r="A14" s="6" t="s">
        <v>83</v>
      </c>
      <c r="B14" s="22">
        <v>0</v>
      </c>
      <c r="C14" s="38">
        <v>0</v>
      </c>
      <c r="D14" s="38">
        <v>0</v>
      </c>
      <c r="E14" s="53">
        <f>D14+C14+B14</f>
        <v>0</v>
      </c>
      <c r="F14" s="106">
        <f>C14+D14</f>
        <v>0</v>
      </c>
    </row>
    <row r="15" spans="1:6" ht="21.75" customHeight="1">
      <c r="A15" s="12" t="s">
        <v>84</v>
      </c>
      <c r="B15" s="23">
        <v>0</v>
      </c>
      <c r="C15" s="39">
        <v>0</v>
      </c>
      <c r="D15" s="39">
        <v>0</v>
      </c>
      <c r="E15" s="54">
        <v>0</v>
      </c>
      <c r="F15" s="107">
        <v>0</v>
      </c>
    </row>
    <row r="16" spans="1:6" ht="21.75" customHeight="1">
      <c r="A16" s="46" t="s">
        <v>88</v>
      </c>
      <c r="B16" s="39"/>
      <c r="C16" s="39"/>
      <c r="D16" s="36"/>
      <c r="E16" s="55">
        <v>0</v>
      </c>
      <c r="F16" s="107">
        <f>SUM(F12:F15)</f>
        <v>0</v>
      </c>
    </row>
    <row r="17" spans="1:6" ht="21.75" customHeight="1">
      <c r="A17" s="2"/>
      <c r="B17" s="2"/>
      <c r="C17" s="2"/>
      <c r="D17" s="2"/>
      <c r="E17" s="2"/>
      <c r="F17" s="108"/>
    </row>
    <row r="18" spans="1:7" ht="33.75" customHeight="1">
      <c r="A18" s="3" t="s">
        <v>21</v>
      </c>
      <c r="B18" s="16"/>
      <c r="C18" s="16"/>
      <c r="D18" s="17"/>
      <c r="E18" s="17"/>
      <c r="F18" s="16"/>
      <c r="G18" s="125" t="s">
        <v>55</v>
      </c>
    </row>
    <row r="19" spans="1:6" ht="21.75" customHeight="1">
      <c r="A19" s="18" t="s">
        <v>22</v>
      </c>
      <c r="B19" s="19"/>
      <c r="C19" s="19"/>
      <c r="D19" s="20"/>
      <c r="E19" s="20"/>
      <c r="F19" s="19"/>
    </row>
    <row r="20" spans="1:6" ht="21.75" customHeight="1">
      <c r="A20" s="10"/>
      <c r="B20" s="43" t="s">
        <v>23</v>
      </c>
      <c r="C20" s="11"/>
      <c r="D20" s="97"/>
      <c r="E20" s="77" t="s">
        <v>24</v>
      </c>
      <c r="F20" s="109" t="s">
        <v>51</v>
      </c>
    </row>
    <row r="21" spans="1:7" ht="21.75" customHeight="1">
      <c r="A21" s="6" t="s">
        <v>25</v>
      </c>
      <c r="B21" s="7" t="s">
        <v>7</v>
      </c>
      <c r="C21" s="7"/>
      <c r="D21" s="7"/>
      <c r="E21" s="56">
        <v>2400</v>
      </c>
      <c r="F21" s="106">
        <v>0</v>
      </c>
      <c r="G21" s="124">
        <v>0</v>
      </c>
    </row>
    <row r="22" spans="1:7" ht="21.75" customHeight="1">
      <c r="A22" s="6" t="s">
        <v>26</v>
      </c>
      <c r="B22" s="7" t="s">
        <v>61</v>
      </c>
      <c r="C22" s="7"/>
      <c r="D22" s="7"/>
      <c r="E22" s="56">
        <v>10</v>
      </c>
      <c r="F22" s="106">
        <v>0</v>
      </c>
      <c r="G22" s="124">
        <v>0</v>
      </c>
    </row>
    <row r="23" spans="1:6" ht="21.75" customHeight="1">
      <c r="A23" s="6" t="s">
        <v>27</v>
      </c>
      <c r="B23" s="7"/>
      <c r="C23" s="7"/>
      <c r="D23" s="7"/>
      <c r="E23" s="56">
        <v>0</v>
      </c>
      <c r="F23" s="106">
        <v>0</v>
      </c>
    </row>
    <row r="24" spans="1:6" ht="21.75" customHeight="1">
      <c r="A24" s="6" t="s">
        <v>28</v>
      </c>
      <c r="B24" s="7"/>
      <c r="C24" s="7"/>
      <c r="D24" s="7"/>
      <c r="E24" s="56">
        <v>0</v>
      </c>
      <c r="F24" s="106">
        <v>0</v>
      </c>
    </row>
    <row r="25" spans="1:6" ht="21.75" customHeight="1">
      <c r="A25" s="6" t="s">
        <v>81</v>
      </c>
      <c r="B25" s="7" t="s">
        <v>82</v>
      </c>
      <c r="C25" s="66">
        <f>IF(D5=0,0,D5+2)</f>
        <v>12</v>
      </c>
      <c r="D25" s="7"/>
      <c r="E25" s="56">
        <f>(ROUNDUP(C25/7,0)*11)</f>
        <v>22</v>
      </c>
      <c r="F25" s="106">
        <f>C25*11</f>
        <v>132</v>
      </c>
    </row>
    <row r="26" spans="1:6" ht="21.75" customHeight="1">
      <c r="A26" s="6" t="s">
        <v>99</v>
      </c>
      <c r="B26" s="7"/>
      <c r="C26" s="7"/>
      <c r="D26" s="7"/>
      <c r="E26" s="56">
        <v>0</v>
      </c>
      <c r="F26" s="106">
        <v>0</v>
      </c>
    </row>
    <row r="27" spans="1:6" ht="21.75" customHeight="1">
      <c r="A27" s="10"/>
      <c r="B27" s="11" t="s">
        <v>23</v>
      </c>
      <c r="C27" s="11" t="s">
        <v>30</v>
      </c>
      <c r="D27" s="11" t="s">
        <v>9</v>
      </c>
      <c r="E27" s="57" t="s">
        <v>31</v>
      </c>
      <c r="F27" s="109" t="s">
        <v>51</v>
      </c>
    </row>
    <row r="28" spans="1:7" ht="21.75" customHeight="1">
      <c r="A28" s="6" t="s">
        <v>32</v>
      </c>
      <c r="B28" s="99"/>
      <c r="C28" s="22">
        <v>30</v>
      </c>
      <c r="D28" s="66">
        <v>10</v>
      </c>
      <c r="E28" s="56">
        <f>D28*C28</f>
        <v>300</v>
      </c>
      <c r="F28" s="106">
        <v>0</v>
      </c>
      <c r="G28" s="124">
        <f>SUM(E28)</f>
        <v>300</v>
      </c>
    </row>
    <row r="29" spans="1:7" ht="21.75" customHeight="1">
      <c r="A29" s="6" t="s">
        <v>0</v>
      </c>
      <c r="B29" s="99"/>
      <c r="C29" s="22">
        <v>30</v>
      </c>
      <c r="D29" s="66">
        <v>10</v>
      </c>
      <c r="E29" s="56">
        <f>D29*C29</f>
        <v>300</v>
      </c>
      <c r="F29" s="106">
        <v>0</v>
      </c>
      <c r="G29" s="124">
        <f>SUM(E29)</f>
        <v>300</v>
      </c>
    </row>
    <row r="30" spans="1:6" ht="21.75" customHeight="1">
      <c r="A30" s="12" t="s">
        <v>98</v>
      </c>
      <c r="B30" s="13"/>
      <c r="C30" s="23">
        <v>0</v>
      </c>
      <c r="D30" s="67"/>
      <c r="E30" s="58">
        <v>0</v>
      </c>
      <c r="F30" s="110">
        <v>0</v>
      </c>
    </row>
    <row r="31" spans="1:6" ht="21.75" customHeight="1">
      <c r="A31" s="46" t="s">
        <v>97</v>
      </c>
      <c r="B31" s="36"/>
      <c r="C31" s="39"/>
      <c r="D31" s="36"/>
      <c r="E31" s="55">
        <f>SUM(E21,E22,E23,E24,E25,E26,E28,E29,E30)</f>
        <v>3032</v>
      </c>
      <c r="F31" s="111">
        <f>SUM(F21:F30)</f>
        <v>132</v>
      </c>
    </row>
    <row r="32" spans="1:6" ht="21.75" customHeight="1">
      <c r="A32" s="2"/>
      <c r="B32" s="2"/>
      <c r="C32" s="2"/>
      <c r="D32" s="2"/>
      <c r="E32" s="2"/>
      <c r="F32" s="112"/>
    </row>
    <row r="33" spans="1:6" ht="21.75" customHeight="1">
      <c r="A33" s="24" t="s">
        <v>62</v>
      </c>
      <c r="B33" s="25"/>
      <c r="C33" s="25"/>
      <c r="D33" s="26"/>
      <c r="E33" s="26"/>
      <c r="F33" s="25"/>
    </row>
    <row r="34" spans="1:6" ht="21.75" customHeight="1">
      <c r="A34" s="27" t="s">
        <v>1</v>
      </c>
      <c r="B34" s="28"/>
      <c r="C34" s="28"/>
      <c r="D34" s="29"/>
      <c r="E34" s="29"/>
      <c r="F34" s="28"/>
    </row>
    <row r="35" spans="1:6" ht="21.75" customHeight="1">
      <c r="A35" s="18" t="s">
        <v>63</v>
      </c>
      <c r="B35" s="28"/>
      <c r="C35" s="28"/>
      <c r="D35" s="29"/>
      <c r="E35" s="29"/>
      <c r="F35" s="28"/>
    </row>
    <row r="36" spans="1:6" ht="21.75" customHeight="1">
      <c r="A36" s="18" t="s">
        <v>36</v>
      </c>
      <c r="B36" s="28"/>
      <c r="C36" s="28"/>
      <c r="D36" s="29"/>
      <c r="E36" s="29"/>
      <c r="F36" s="28"/>
    </row>
    <row r="37" spans="1:6" ht="21.75" customHeight="1">
      <c r="A37" s="6" t="s">
        <v>37</v>
      </c>
      <c r="B37" s="132" t="s">
        <v>65</v>
      </c>
      <c r="C37" s="132"/>
      <c r="D37" s="77" t="s">
        <v>66</v>
      </c>
      <c r="E37" s="77" t="s">
        <v>24</v>
      </c>
      <c r="F37" s="109" t="s">
        <v>51</v>
      </c>
    </row>
    <row r="38" spans="1:7" ht="21.75" customHeight="1">
      <c r="A38" s="72" t="s">
        <v>56</v>
      </c>
      <c r="B38" s="131" t="s">
        <v>6</v>
      </c>
      <c r="C38" s="131"/>
      <c r="D38" s="7"/>
      <c r="E38" s="56">
        <v>4500</v>
      </c>
      <c r="F38" s="106">
        <v>0</v>
      </c>
      <c r="G38" s="124">
        <v>4500</v>
      </c>
    </row>
    <row r="39" spans="1:6" ht="21.75" customHeight="1">
      <c r="A39" s="72"/>
      <c r="B39" s="131"/>
      <c r="C39" s="131"/>
      <c r="D39" s="7"/>
      <c r="E39" s="56">
        <v>0</v>
      </c>
      <c r="F39" s="106">
        <v>0</v>
      </c>
    </row>
    <row r="40" spans="1:6" ht="21.75" customHeight="1">
      <c r="A40" s="72"/>
      <c r="B40" s="131"/>
      <c r="C40" s="131"/>
      <c r="D40" s="7"/>
      <c r="E40" s="56">
        <v>0</v>
      </c>
      <c r="F40" s="106">
        <v>0</v>
      </c>
    </row>
    <row r="41" spans="1:6" ht="21.75" customHeight="1">
      <c r="A41" s="72"/>
      <c r="B41" s="131"/>
      <c r="C41" s="131"/>
      <c r="D41" s="7"/>
      <c r="E41" s="56">
        <v>0</v>
      </c>
      <c r="F41" s="106">
        <v>0</v>
      </c>
    </row>
    <row r="42" spans="1:6" ht="21.75" customHeight="1">
      <c r="A42" s="72"/>
      <c r="B42" s="71"/>
      <c r="C42" s="71"/>
      <c r="D42" s="7"/>
      <c r="E42" s="56">
        <v>0</v>
      </c>
      <c r="F42" s="106">
        <v>0</v>
      </c>
    </row>
    <row r="43" spans="1:6" ht="21.75" customHeight="1">
      <c r="A43" s="72" t="s">
        <v>99</v>
      </c>
      <c r="B43" s="131"/>
      <c r="C43" s="131"/>
      <c r="D43" s="7"/>
      <c r="E43" s="56">
        <v>0</v>
      </c>
      <c r="F43" s="106">
        <v>0</v>
      </c>
    </row>
    <row r="44" spans="1:6" ht="21.75" customHeight="1">
      <c r="A44" s="47" t="s">
        <v>100</v>
      </c>
      <c r="B44" s="44"/>
      <c r="C44" s="44"/>
      <c r="D44" s="45"/>
      <c r="E44" s="59">
        <f>SUM(E38:E43)</f>
        <v>4500</v>
      </c>
      <c r="F44" s="111">
        <f>SUM(F38:F43)</f>
        <v>0</v>
      </c>
    </row>
    <row r="45" spans="1:7" s="2" customFormat="1" ht="21.75" customHeight="1">
      <c r="A45" s="32"/>
      <c r="B45" s="33"/>
      <c r="C45" s="33"/>
      <c r="D45" s="33"/>
      <c r="E45" s="34"/>
      <c r="F45" s="113"/>
      <c r="G45" s="124"/>
    </row>
    <row r="46" spans="1:6" ht="21.75" customHeight="1">
      <c r="A46" s="48" t="s">
        <v>64</v>
      </c>
      <c r="B46" s="49"/>
      <c r="C46" s="49"/>
      <c r="D46" s="50"/>
      <c r="E46" s="50"/>
      <c r="F46" s="49"/>
    </row>
    <row r="47" spans="1:6" ht="21.75" customHeight="1">
      <c r="A47" s="30"/>
      <c r="B47" s="43" t="s">
        <v>23</v>
      </c>
      <c r="C47" s="11"/>
      <c r="D47" s="77"/>
      <c r="E47" s="77" t="s">
        <v>24</v>
      </c>
      <c r="F47" s="109" t="s">
        <v>51</v>
      </c>
    </row>
    <row r="48" spans="1:7" ht="21.75" customHeight="1">
      <c r="A48" s="6" t="s">
        <v>33</v>
      </c>
      <c r="B48" s="7" t="s">
        <v>55</v>
      </c>
      <c r="C48" s="7"/>
      <c r="D48" s="7"/>
      <c r="E48" s="56">
        <v>800</v>
      </c>
      <c r="F48" s="106">
        <v>0</v>
      </c>
      <c r="G48" s="124">
        <v>800</v>
      </c>
    </row>
    <row r="49" spans="1:7" ht="21.75" customHeight="1">
      <c r="A49" s="6" t="s">
        <v>94</v>
      </c>
      <c r="B49" s="7"/>
      <c r="C49" s="7"/>
      <c r="D49" s="7"/>
      <c r="E49" s="56">
        <v>0</v>
      </c>
      <c r="F49" s="106">
        <v>0</v>
      </c>
      <c r="G49" s="124">
        <v>0</v>
      </c>
    </row>
    <row r="50" spans="1:6" ht="21.75" customHeight="1">
      <c r="A50" s="6" t="s">
        <v>34</v>
      </c>
      <c r="B50" s="7"/>
      <c r="C50" s="7"/>
      <c r="D50" s="7"/>
      <c r="E50" s="56">
        <v>0</v>
      </c>
      <c r="F50" s="106">
        <v>0</v>
      </c>
    </row>
    <row r="51" spans="1:6" ht="21.75" customHeight="1">
      <c r="A51" s="6" t="s">
        <v>35</v>
      </c>
      <c r="B51" s="7"/>
      <c r="C51" s="7"/>
      <c r="D51" s="7"/>
      <c r="E51" s="56">
        <v>0</v>
      </c>
      <c r="F51" s="106">
        <v>0</v>
      </c>
    </row>
    <row r="52" spans="1:6" ht="21.75" customHeight="1">
      <c r="A52" s="6" t="s">
        <v>98</v>
      </c>
      <c r="B52" s="7"/>
      <c r="C52" s="7"/>
      <c r="D52" s="7"/>
      <c r="E52" s="56">
        <v>0</v>
      </c>
      <c r="F52" s="106">
        <v>0</v>
      </c>
    </row>
    <row r="53" spans="1:6" ht="21.75" customHeight="1">
      <c r="A53" s="6" t="s">
        <v>99</v>
      </c>
      <c r="B53" s="7"/>
      <c r="C53" s="7"/>
      <c r="D53" s="7"/>
      <c r="E53" s="56">
        <v>0</v>
      </c>
      <c r="F53" s="106">
        <v>0</v>
      </c>
    </row>
    <row r="54" spans="1:6" ht="21.75" customHeight="1">
      <c r="A54" s="47" t="s">
        <v>101</v>
      </c>
      <c r="B54" s="51"/>
      <c r="C54" s="45"/>
      <c r="D54" s="45"/>
      <c r="E54" s="60">
        <f>SUM(E48:E53)</f>
        <v>800</v>
      </c>
      <c r="F54" s="114">
        <f>SUM(F48:F53)</f>
        <v>0</v>
      </c>
    </row>
    <row r="55" spans="1:6" ht="21.75" customHeight="1">
      <c r="A55" s="10"/>
      <c r="B55" s="8"/>
      <c r="C55" s="8"/>
      <c r="D55" s="8"/>
      <c r="E55" s="9"/>
      <c r="F55" s="115"/>
    </row>
    <row r="56" spans="1:6" ht="21.75" customHeight="1">
      <c r="A56" s="48" t="s">
        <v>67</v>
      </c>
      <c r="B56" s="49"/>
      <c r="C56" s="49"/>
      <c r="D56" s="50"/>
      <c r="E56" s="50"/>
      <c r="F56" s="49"/>
    </row>
    <row r="57" spans="1:6" ht="21.75" customHeight="1">
      <c r="A57" s="18" t="s">
        <v>38</v>
      </c>
      <c r="B57" s="19"/>
      <c r="C57" s="19"/>
      <c r="D57" s="20"/>
      <c r="E57" s="20"/>
      <c r="F57" s="19"/>
    </row>
    <row r="58" spans="1:6" ht="21.75" customHeight="1">
      <c r="A58" s="6" t="s">
        <v>37</v>
      </c>
      <c r="B58" s="11" t="s">
        <v>68</v>
      </c>
      <c r="C58" s="21"/>
      <c r="D58" s="9"/>
      <c r="E58" s="77" t="s">
        <v>24</v>
      </c>
      <c r="F58" s="109" t="s">
        <v>51</v>
      </c>
    </row>
    <row r="59" spans="1:6" ht="21.75" customHeight="1">
      <c r="A59" s="31"/>
      <c r="B59" s="7"/>
      <c r="C59" s="7"/>
      <c r="D59" s="7"/>
      <c r="E59" s="56">
        <v>0</v>
      </c>
      <c r="F59" s="106">
        <v>0</v>
      </c>
    </row>
    <row r="60" spans="1:6" ht="21.75" customHeight="1">
      <c r="A60" s="31"/>
      <c r="B60" s="7"/>
      <c r="C60" s="7"/>
      <c r="D60" s="7"/>
      <c r="E60" s="56">
        <v>0</v>
      </c>
      <c r="F60" s="106">
        <v>0</v>
      </c>
    </row>
    <row r="61" spans="1:6" ht="21.75" customHeight="1">
      <c r="A61" s="31"/>
      <c r="B61" s="7"/>
      <c r="C61" s="7"/>
      <c r="D61" s="7"/>
      <c r="E61" s="56">
        <v>0</v>
      </c>
      <c r="F61" s="106">
        <v>0</v>
      </c>
    </row>
    <row r="62" spans="1:6" ht="21.75" customHeight="1">
      <c r="A62" s="31"/>
      <c r="B62" s="7"/>
      <c r="C62" s="7"/>
      <c r="D62" s="7"/>
      <c r="E62" s="56">
        <v>0</v>
      </c>
      <c r="F62" s="106">
        <v>0</v>
      </c>
    </row>
    <row r="63" spans="1:6" ht="21.75" customHeight="1">
      <c r="A63" s="31"/>
      <c r="B63" s="7"/>
      <c r="C63" s="7"/>
      <c r="D63" s="7"/>
      <c r="E63" s="56">
        <v>0</v>
      </c>
      <c r="F63" s="106">
        <v>0</v>
      </c>
    </row>
    <row r="64" spans="1:6" ht="21.75" customHeight="1">
      <c r="A64" s="47" t="s">
        <v>102</v>
      </c>
      <c r="B64" s="45"/>
      <c r="C64" s="45"/>
      <c r="D64" s="45"/>
      <c r="E64" s="59">
        <f>SUM(E59:E63)</f>
        <v>0</v>
      </c>
      <c r="F64" s="111">
        <f>SUM(F59:F63)</f>
        <v>0</v>
      </c>
    </row>
    <row r="65" spans="6:7" s="2" customFormat="1" ht="21.75" customHeight="1">
      <c r="F65" s="116"/>
      <c r="G65" s="124"/>
    </row>
    <row r="66" spans="1:6" ht="21.75" customHeight="1">
      <c r="A66" s="3" t="s">
        <v>69</v>
      </c>
      <c r="B66" s="4"/>
      <c r="C66" s="4"/>
      <c r="D66" s="5"/>
      <c r="E66" s="5"/>
      <c r="F66" s="4"/>
    </row>
    <row r="67" spans="1:7" s="35" customFormat="1" ht="21.75" customHeight="1">
      <c r="A67" s="27" t="s">
        <v>70</v>
      </c>
      <c r="B67" s="86"/>
      <c r="C67" s="86"/>
      <c r="D67" s="87"/>
      <c r="E67" s="87"/>
      <c r="F67" s="27"/>
      <c r="G67" s="126"/>
    </row>
    <row r="68" spans="1:6" ht="21.75" customHeight="1">
      <c r="A68" s="6" t="s">
        <v>71</v>
      </c>
      <c r="B68" s="11" t="s">
        <v>23</v>
      </c>
      <c r="C68" s="11" t="s">
        <v>30</v>
      </c>
      <c r="D68" s="77" t="s">
        <v>9</v>
      </c>
      <c r="E68" s="77" t="s">
        <v>104</v>
      </c>
      <c r="F68" s="109" t="s">
        <v>51</v>
      </c>
    </row>
    <row r="69" spans="1:8" ht="21.75" customHeight="1">
      <c r="A69" s="6" t="s">
        <v>39</v>
      </c>
      <c r="B69" s="7" t="s">
        <v>57</v>
      </c>
      <c r="C69" s="7">
        <v>15</v>
      </c>
      <c r="D69" s="7">
        <v>10</v>
      </c>
      <c r="E69" s="56">
        <f>D69*C69</f>
        <v>150</v>
      </c>
      <c r="F69" s="106">
        <v>0</v>
      </c>
      <c r="G69" s="124">
        <f>SUM(E69)</f>
        <v>150</v>
      </c>
      <c r="H69" s="1" t="s">
        <v>3</v>
      </c>
    </row>
    <row r="70" spans="1:6" ht="21.75" customHeight="1">
      <c r="A70" s="6" t="s">
        <v>40</v>
      </c>
      <c r="B70" s="7"/>
      <c r="C70" s="7"/>
      <c r="D70" s="7"/>
      <c r="E70" s="56">
        <v>0</v>
      </c>
      <c r="F70" s="106">
        <v>0</v>
      </c>
    </row>
    <row r="71" spans="1:8" ht="21.75" customHeight="1">
      <c r="A71" s="6" t="s">
        <v>41</v>
      </c>
      <c r="B71" s="7" t="s">
        <v>57</v>
      </c>
      <c r="C71" s="7">
        <v>15</v>
      </c>
      <c r="D71" s="66">
        <v>10</v>
      </c>
      <c r="E71" s="56">
        <f>D71*C71</f>
        <v>150</v>
      </c>
      <c r="F71" s="106">
        <f>E67*D67</f>
        <v>0</v>
      </c>
      <c r="G71" s="124">
        <f>SUM(E71)</f>
        <v>150</v>
      </c>
      <c r="H71" s="1" t="s">
        <v>3</v>
      </c>
    </row>
    <row r="72" spans="1:8" ht="21.75" customHeight="1">
      <c r="A72" s="6" t="s">
        <v>42</v>
      </c>
      <c r="B72" s="7" t="s">
        <v>4</v>
      </c>
      <c r="C72" s="7"/>
      <c r="D72" s="7"/>
      <c r="E72" s="56">
        <v>15</v>
      </c>
      <c r="F72" s="106">
        <v>0</v>
      </c>
      <c r="G72" s="124">
        <f>SUM(E72)</f>
        <v>15</v>
      </c>
      <c r="H72" s="1" t="s">
        <v>3</v>
      </c>
    </row>
    <row r="73" spans="1:6" ht="21.75" customHeight="1">
      <c r="A73" s="6" t="s">
        <v>99</v>
      </c>
      <c r="B73" s="7"/>
      <c r="C73" s="7"/>
      <c r="D73" s="7"/>
      <c r="E73" s="56">
        <v>0</v>
      </c>
      <c r="F73" s="106">
        <v>0</v>
      </c>
    </row>
    <row r="74" spans="1:6" ht="21.75" customHeight="1">
      <c r="A74" s="6" t="s">
        <v>29</v>
      </c>
      <c r="B74" s="7"/>
      <c r="C74" s="7"/>
      <c r="D74" s="66">
        <f>IF(D5=0,0,D5+2)</f>
        <v>12</v>
      </c>
      <c r="E74" s="56">
        <f>ROUNDUP(D74/7,0)*11</f>
        <v>22</v>
      </c>
      <c r="F74" s="106">
        <f>ROUNDUP(E70/7,0)*11</f>
        <v>0</v>
      </c>
    </row>
    <row r="75" spans="1:6" ht="21.75" customHeight="1">
      <c r="A75" s="12" t="s">
        <v>43</v>
      </c>
      <c r="B75" s="13"/>
      <c r="C75" s="13"/>
      <c r="D75" s="13"/>
      <c r="E75" s="58">
        <f>((SUM(E16,E31,E44,E54,E64)/C7)+SUM(E69:E74,E76,E77))*0.03</f>
        <v>45.105</v>
      </c>
      <c r="F75" s="110">
        <v>0</v>
      </c>
    </row>
    <row r="76" spans="1:8" ht="21.75" customHeight="1">
      <c r="A76" s="12" t="s">
        <v>59</v>
      </c>
      <c r="B76" s="13"/>
      <c r="C76" s="13"/>
      <c r="D76" s="13"/>
      <c r="E76" s="58">
        <v>0</v>
      </c>
      <c r="F76" s="110">
        <v>0</v>
      </c>
      <c r="G76" s="124">
        <v>0</v>
      </c>
      <c r="H76" s="1" t="s">
        <v>5</v>
      </c>
    </row>
    <row r="77" spans="1:8" ht="21.75" customHeight="1">
      <c r="A77" s="12" t="s">
        <v>58</v>
      </c>
      <c r="B77" s="13" t="s">
        <v>48</v>
      </c>
      <c r="C77" s="13"/>
      <c r="D77" s="13"/>
      <c r="E77" s="58">
        <v>125</v>
      </c>
      <c r="F77" s="110">
        <v>0</v>
      </c>
      <c r="G77" s="124">
        <v>125</v>
      </c>
      <c r="H77" s="1" t="s">
        <v>3</v>
      </c>
    </row>
    <row r="78" spans="1:6" ht="21.75" customHeight="1">
      <c r="A78" s="46" t="s">
        <v>103</v>
      </c>
      <c r="B78" s="36"/>
      <c r="C78" s="36"/>
      <c r="D78" s="39"/>
      <c r="E78" s="61">
        <f>SUM(E69:E77)</f>
        <v>507.105</v>
      </c>
      <c r="F78" s="117">
        <f>SUM(F69:F77)</f>
        <v>0</v>
      </c>
    </row>
    <row r="79" spans="1:6" ht="21.75" customHeight="1">
      <c r="A79" s="10"/>
      <c r="B79" s="8"/>
      <c r="C79" s="8"/>
      <c r="D79" s="8"/>
      <c r="E79" s="9"/>
      <c r="F79" s="115"/>
    </row>
    <row r="80" spans="1:6" ht="21.75" customHeight="1">
      <c r="A80" s="3" t="s">
        <v>109</v>
      </c>
      <c r="B80" s="4"/>
      <c r="C80" s="4"/>
      <c r="D80" s="5"/>
      <c r="E80" s="5"/>
      <c r="F80" s="4"/>
    </row>
    <row r="81" spans="1:6" ht="21.75" customHeight="1">
      <c r="A81" s="18" t="s">
        <v>72</v>
      </c>
      <c r="B81" s="19"/>
      <c r="C81" s="19"/>
      <c r="D81" s="20"/>
      <c r="E81" s="20"/>
      <c r="F81" s="19"/>
    </row>
    <row r="82" spans="1:6" ht="21.75" customHeight="1">
      <c r="A82" s="18" t="s">
        <v>73</v>
      </c>
      <c r="B82" s="19"/>
      <c r="C82" s="19"/>
      <c r="D82" s="20"/>
      <c r="E82" s="20"/>
      <c r="F82" s="19"/>
    </row>
    <row r="83" spans="1:6" ht="21.75" customHeight="1">
      <c r="A83" s="37"/>
      <c r="B83" s="11" t="s">
        <v>23</v>
      </c>
      <c r="C83" s="33"/>
      <c r="D83" s="97"/>
      <c r="E83" s="9" t="s">
        <v>24</v>
      </c>
      <c r="F83" s="109" t="s">
        <v>51</v>
      </c>
    </row>
    <row r="84" spans="1:6" ht="21.75" customHeight="1">
      <c r="A84" s="6" t="s">
        <v>25</v>
      </c>
      <c r="B84" s="7"/>
      <c r="C84" s="7"/>
      <c r="D84" s="7"/>
      <c r="E84" s="56">
        <v>1200</v>
      </c>
      <c r="F84" s="106">
        <v>0</v>
      </c>
    </row>
    <row r="85" spans="1:6" ht="21.75" customHeight="1">
      <c r="A85" s="6" t="s">
        <v>26</v>
      </c>
      <c r="B85" s="7"/>
      <c r="C85" s="7"/>
      <c r="D85" s="7"/>
      <c r="E85" s="56">
        <v>5</v>
      </c>
      <c r="F85" s="106">
        <v>0</v>
      </c>
    </row>
    <row r="86" spans="1:6" ht="21.75" customHeight="1">
      <c r="A86" s="6" t="s">
        <v>77</v>
      </c>
      <c r="B86" s="7" t="s">
        <v>78</v>
      </c>
      <c r="C86" s="7"/>
      <c r="D86" s="7"/>
      <c r="E86" s="56">
        <v>90</v>
      </c>
      <c r="F86" s="106"/>
    </row>
    <row r="87" spans="1:7" s="103" customFormat="1" ht="21.75" customHeight="1">
      <c r="A87" s="100" t="s">
        <v>44</v>
      </c>
      <c r="B87" s="101" t="s">
        <v>79</v>
      </c>
      <c r="C87" s="101"/>
      <c r="D87" s="101"/>
      <c r="E87" s="102">
        <v>200</v>
      </c>
      <c r="F87" s="118">
        <v>0</v>
      </c>
      <c r="G87" s="127"/>
    </row>
    <row r="88" spans="1:6" ht="21.75" customHeight="1">
      <c r="A88" s="6" t="s">
        <v>45</v>
      </c>
      <c r="B88" s="7"/>
      <c r="C88" s="7"/>
      <c r="D88" s="7"/>
      <c r="E88" s="56">
        <v>100</v>
      </c>
      <c r="F88" s="106">
        <v>0</v>
      </c>
    </row>
    <row r="89" spans="1:6" ht="21.75" customHeight="1">
      <c r="A89" s="6" t="s">
        <v>2</v>
      </c>
      <c r="B89" s="7"/>
      <c r="C89" s="7"/>
      <c r="D89" s="7"/>
      <c r="E89" s="56">
        <v>100</v>
      </c>
      <c r="F89" s="106">
        <v>0</v>
      </c>
    </row>
    <row r="90" spans="1:6" ht="21.75" customHeight="1">
      <c r="A90" s="6" t="s">
        <v>46</v>
      </c>
      <c r="B90" s="7"/>
      <c r="C90" s="7"/>
      <c r="D90" s="7"/>
      <c r="E90" s="56">
        <v>100</v>
      </c>
      <c r="F90" s="106">
        <v>0</v>
      </c>
    </row>
    <row r="91" spans="1:6" ht="21.75" customHeight="1">
      <c r="A91" s="6" t="s">
        <v>98</v>
      </c>
      <c r="B91" s="7"/>
      <c r="C91" s="7"/>
      <c r="D91" s="7"/>
      <c r="E91" s="56">
        <v>0</v>
      </c>
      <c r="F91" s="106">
        <v>0</v>
      </c>
    </row>
    <row r="92" spans="1:6" ht="21.75" customHeight="1">
      <c r="A92" s="6" t="s">
        <v>98</v>
      </c>
      <c r="B92" s="7"/>
      <c r="C92" s="7"/>
      <c r="D92" s="7"/>
      <c r="E92" s="56">
        <v>0</v>
      </c>
      <c r="F92" s="106">
        <v>0</v>
      </c>
    </row>
    <row r="93" spans="1:6" ht="21.75" customHeight="1">
      <c r="A93" s="47" t="s">
        <v>105</v>
      </c>
      <c r="B93" s="45"/>
      <c r="C93" s="45"/>
      <c r="D93" s="45"/>
      <c r="E93" s="62">
        <f>SUM(E84:E92)</f>
        <v>1795</v>
      </c>
      <c r="F93" s="119">
        <f>SUM(F84:F92)</f>
        <v>0</v>
      </c>
    </row>
    <row r="94" spans="1:6" ht="21.75" customHeight="1">
      <c r="A94" s="2"/>
      <c r="B94" s="2"/>
      <c r="C94" s="2"/>
      <c r="D94" s="2"/>
      <c r="E94" s="2"/>
      <c r="F94" s="115"/>
    </row>
    <row r="95" spans="1:6" ht="21.75" customHeight="1">
      <c r="A95" s="3" t="s">
        <v>110</v>
      </c>
      <c r="B95" s="16"/>
      <c r="C95" s="16"/>
      <c r="D95" s="16"/>
      <c r="E95" s="17"/>
      <c r="F95" s="16"/>
    </row>
    <row r="96" spans="1:7" s="2" customFormat="1" ht="21.75" customHeight="1">
      <c r="A96" s="73"/>
      <c r="B96" s="74" t="s">
        <v>87</v>
      </c>
      <c r="C96" s="74" t="s">
        <v>11</v>
      </c>
      <c r="D96" s="74" t="s">
        <v>12</v>
      </c>
      <c r="E96" s="79" t="s">
        <v>85</v>
      </c>
      <c r="F96" s="74" t="s">
        <v>85</v>
      </c>
      <c r="G96" s="124"/>
    </row>
    <row r="97" spans="1:7" s="2" customFormat="1" ht="21.75" customHeight="1">
      <c r="A97" s="73" t="s">
        <v>86</v>
      </c>
      <c r="B97" s="74">
        <f>B7</f>
        <v>6</v>
      </c>
      <c r="C97" s="74">
        <f>C7</f>
        <v>8</v>
      </c>
      <c r="D97" s="74">
        <f>D7</f>
        <v>10</v>
      </c>
      <c r="E97" s="79">
        <f>E7</f>
        <v>5</v>
      </c>
      <c r="F97" s="74">
        <f>E97</f>
        <v>5</v>
      </c>
      <c r="G97" s="124"/>
    </row>
    <row r="98" spans="1:7" s="2" customFormat="1" ht="21.75" customHeight="1">
      <c r="A98" s="73" t="s">
        <v>88</v>
      </c>
      <c r="B98" s="80">
        <f>$E$16</f>
        <v>0</v>
      </c>
      <c r="C98" s="80">
        <f>$E$16</f>
        <v>0</v>
      </c>
      <c r="D98" s="80">
        <f>$E$16</f>
        <v>0</v>
      </c>
      <c r="E98" s="88">
        <f>$E$16</f>
        <v>0</v>
      </c>
      <c r="F98" s="120">
        <f>F16</f>
        <v>0</v>
      </c>
      <c r="G98" s="124"/>
    </row>
    <row r="99" spans="1:6" ht="21.75" customHeight="1">
      <c r="A99" s="73" t="s">
        <v>89</v>
      </c>
      <c r="B99" s="38">
        <f>$E$78*B7+($E$31+$E$44+$E$54+$E$64)</f>
        <v>11374.630000000001</v>
      </c>
      <c r="C99" s="38">
        <f>E78*C7+($E$31+$E$44+$E$54+$E$64)</f>
        <v>12388.84</v>
      </c>
      <c r="D99" s="38">
        <f>$E$78*D7+($E$31+$E$44+$E$54+$E$64)</f>
        <v>13403.05</v>
      </c>
      <c r="E99" s="89">
        <f>$E$78*E7+($E$31+$E$44+$E$54+$E$64)</f>
        <v>10867.525</v>
      </c>
      <c r="F99" s="120">
        <f>F31+F44+F54+F64+F78</f>
        <v>132</v>
      </c>
    </row>
    <row r="100" spans="1:6" ht="21.75" customHeight="1">
      <c r="A100" s="73" t="s">
        <v>60</v>
      </c>
      <c r="B100" s="38">
        <f>B99*0.16</f>
        <v>1819.9408000000003</v>
      </c>
      <c r="C100" s="38">
        <f>C99*0.16</f>
        <v>1982.2144</v>
      </c>
      <c r="D100" s="38">
        <f>D99*0.16</f>
        <v>2144.488</v>
      </c>
      <c r="E100" s="38">
        <f>E99*0.16</f>
        <v>1738.804</v>
      </c>
      <c r="F100" s="120">
        <f>F99*0.12</f>
        <v>15.84</v>
      </c>
    </row>
    <row r="101" spans="1:6" ht="21.75" customHeight="1">
      <c r="A101" s="73" t="s">
        <v>90</v>
      </c>
      <c r="B101" s="38">
        <f>(B99+B100)/B7</f>
        <v>2199.0951333333337</v>
      </c>
      <c r="C101" s="38">
        <f>(C99+C100)/C7</f>
        <v>1796.3818</v>
      </c>
      <c r="D101" s="38">
        <f>(D99+D100)/D7</f>
        <v>1554.7538</v>
      </c>
      <c r="E101" s="89">
        <f>(E99+E100)/E7</f>
        <v>2521.2658</v>
      </c>
      <c r="F101" s="120">
        <f>F99+F100</f>
        <v>147.84</v>
      </c>
    </row>
    <row r="102" spans="1:6" ht="21.75" customHeight="1">
      <c r="A102" s="73" t="s">
        <v>74</v>
      </c>
      <c r="B102" s="81">
        <v>200</v>
      </c>
      <c r="C102" s="81">
        <v>200</v>
      </c>
      <c r="D102" s="81">
        <v>200</v>
      </c>
      <c r="E102" s="94">
        <v>200</v>
      </c>
      <c r="F102" s="81">
        <v>200</v>
      </c>
    </row>
    <row r="103" spans="1:6" ht="21.75" customHeight="1">
      <c r="A103" s="40" t="s">
        <v>91</v>
      </c>
      <c r="B103" s="41">
        <f>B101+B102</f>
        <v>2399.0951333333337</v>
      </c>
      <c r="C103" s="41">
        <f>C101+C102</f>
        <v>1996.3818</v>
      </c>
      <c r="D103" s="41">
        <f>D101+D102</f>
        <v>1754.7538</v>
      </c>
      <c r="E103" s="90">
        <f>E101+E102</f>
        <v>2721.2658</v>
      </c>
      <c r="F103" s="121">
        <f>F102+F101</f>
        <v>347.84000000000003</v>
      </c>
    </row>
    <row r="104" spans="1:6" ht="21.75" customHeight="1">
      <c r="A104" s="82" t="s">
        <v>92</v>
      </c>
      <c r="B104" s="83">
        <f>B98/B97</f>
        <v>0</v>
      </c>
      <c r="C104" s="83">
        <f>C98/C97</f>
        <v>0</v>
      </c>
      <c r="D104" s="83">
        <f>D98/D97</f>
        <v>0</v>
      </c>
      <c r="E104" s="91">
        <f>E98/E97</f>
        <v>0</v>
      </c>
      <c r="F104" s="122">
        <f>F16/E7</f>
        <v>0</v>
      </c>
    </row>
    <row r="105" spans="1:6" ht="21.75" customHeight="1">
      <c r="A105" s="47" t="s">
        <v>76</v>
      </c>
      <c r="B105" s="51">
        <f>E93</f>
        <v>1795</v>
      </c>
      <c r="C105" s="51">
        <f>E93</f>
        <v>1795</v>
      </c>
      <c r="D105" s="51">
        <f>E93</f>
        <v>1795</v>
      </c>
      <c r="E105" s="98">
        <f>E93</f>
        <v>1795</v>
      </c>
      <c r="F105" s="45"/>
    </row>
    <row r="106" spans="1:6" ht="21.75" customHeight="1">
      <c r="A106" s="40" t="s">
        <v>75</v>
      </c>
      <c r="B106" s="42">
        <f>SUM(B103:B105)</f>
        <v>4194.095133333334</v>
      </c>
      <c r="C106" s="42">
        <f>SUM(C103:C105)</f>
        <v>3791.3818</v>
      </c>
      <c r="D106" s="42">
        <f>SUM(D103:D105)</f>
        <v>3549.7538</v>
      </c>
      <c r="E106" s="92">
        <f>SUM(E103:E105)</f>
        <v>4516.2658</v>
      </c>
      <c r="F106" s="45"/>
    </row>
    <row r="107" spans="1:6" ht="21.75" customHeight="1" hidden="1">
      <c r="A107" s="46" t="s">
        <v>52</v>
      </c>
      <c r="B107" s="36"/>
      <c r="C107" s="36"/>
      <c r="D107" s="36"/>
      <c r="E107" s="93"/>
      <c r="F107" s="123">
        <f>(E101*E97)-(F101*F97)</f>
        <v>11867.129</v>
      </c>
    </row>
    <row r="108" ht="21.75" customHeight="1">
      <c r="F108" s="2"/>
    </row>
    <row r="109" ht="21.75" customHeight="1">
      <c r="F109" s="2"/>
    </row>
    <row r="110" ht="21.75" customHeight="1">
      <c r="F110" s="2"/>
    </row>
    <row r="111" ht="21.75" customHeight="1">
      <c r="F111" s="2"/>
    </row>
    <row r="112" ht="21.75" customHeight="1">
      <c r="F112" s="2"/>
    </row>
    <row r="113" ht="21.75" customHeight="1">
      <c r="F113" s="2"/>
    </row>
    <row r="114" ht="21.75" customHeight="1">
      <c r="F114" s="2"/>
    </row>
    <row r="115" ht="21.75" customHeight="1">
      <c r="F115" s="2"/>
    </row>
    <row r="116" ht="21.75" customHeight="1">
      <c r="F116" s="2"/>
    </row>
    <row r="117" ht="21.75" customHeight="1">
      <c r="F117" s="2"/>
    </row>
    <row r="118" ht="21.75" customHeight="1">
      <c r="F118" s="2"/>
    </row>
    <row r="119" ht="21.75" customHeight="1">
      <c r="F119" s="2"/>
    </row>
    <row r="120" ht="21.75" customHeight="1">
      <c r="F120" s="2"/>
    </row>
    <row r="121" ht="21.75" customHeight="1">
      <c r="F121" s="2"/>
    </row>
    <row r="122" ht="21.75" customHeight="1">
      <c r="F122" s="2"/>
    </row>
    <row r="123" ht="21.75" customHeight="1">
      <c r="F123" s="2"/>
    </row>
    <row r="124" ht="21.75" customHeight="1">
      <c r="F124" s="2"/>
    </row>
    <row r="125" ht="21.75" customHeight="1">
      <c r="F125" s="2"/>
    </row>
    <row r="126" ht="21.75" customHeight="1">
      <c r="F126" s="2"/>
    </row>
    <row r="127" ht="21.75" customHeight="1">
      <c r="F127" s="2"/>
    </row>
    <row r="128" ht="21.75" customHeight="1">
      <c r="F128" s="2"/>
    </row>
    <row r="129" ht="21.75" customHeight="1">
      <c r="F129" s="2"/>
    </row>
    <row r="130" ht="21.75" customHeight="1">
      <c r="F130" s="2"/>
    </row>
    <row r="131" ht="21.75" customHeight="1">
      <c r="F131" s="2"/>
    </row>
    <row r="132" ht="21.75" customHeight="1">
      <c r="F132" s="2"/>
    </row>
    <row r="133" ht="21.75" customHeight="1">
      <c r="F133" s="2"/>
    </row>
    <row r="134" ht="21.75" customHeight="1">
      <c r="F134" s="2"/>
    </row>
    <row r="135" ht="21.75" customHeight="1">
      <c r="F135" s="2"/>
    </row>
    <row r="136" ht="21.75" customHeight="1">
      <c r="F136" s="2"/>
    </row>
    <row r="137" ht="21.75" customHeight="1">
      <c r="F137" s="2"/>
    </row>
    <row r="138" ht="21.75" customHeight="1">
      <c r="F138" s="2"/>
    </row>
    <row r="139" ht="21.75" customHeight="1">
      <c r="F139" s="2"/>
    </row>
    <row r="140" ht="21.75" customHeight="1">
      <c r="F140" s="2"/>
    </row>
    <row r="141" ht="21.75" customHeight="1">
      <c r="F141" s="2"/>
    </row>
    <row r="142" ht="21.75" customHeight="1">
      <c r="F142" s="2"/>
    </row>
    <row r="143" ht="21.75" customHeight="1">
      <c r="F143" s="2"/>
    </row>
    <row r="144" ht="21.75" customHeight="1">
      <c r="F144" s="2"/>
    </row>
    <row r="145" ht="21.75" customHeight="1">
      <c r="F145" s="2"/>
    </row>
    <row r="146" ht="21.75" customHeight="1">
      <c r="F146" s="2"/>
    </row>
    <row r="147" ht="21.75" customHeight="1">
      <c r="F147" s="2"/>
    </row>
    <row r="148" ht="21.75" customHeight="1">
      <c r="F148" s="2"/>
    </row>
    <row r="149" ht="21.75" customHeight="1">
      <c r="F149" s="2"/>
    </row>
    <row r="150" ht="21.75" customHeight="1">
      <c r="F150" s="2"/>
    </row>
    <row r="151" ht="21.75" customHeight="1">
      <c r="F151" s="2"/>
    </row>
    <row r="152" ht="21.75" customHeight="1">
      <c r="F152" s="2"/>
    </row>
    <row r="153" ht="21.75" customHeight="1">
      <c r="F153" s="2"/>
    </row>
    <row r="154" ht="21.75" customHeight="1">
      <c r="F154" s="2"/>
    </row>
    <row r="155" ht="21.75" customHeight="1">
      <c r="F155" s="2"/>
    </row>
    <row r="156" ht="21.75" customHeight="1">
      <c r="F156" s="2"/>
    </row>
    <row r="157" ht="21.75" customHeight="1">
      <c r="F157" s="2"/>
    </row>
    <row r="158" ht="21.75" customHeight="1">
      <c r="F158" s="2"/>
    </row>
    <row r="159" ht="21.75" customHeight="1">
      <c r="F159" s="2"/>
    </row>
    <row r="160" ht="21.75" customHeight="1">
      <c r="F160" s="2"/>
    </row>
    <row r="161" ht="21.75" customHeight="1">
      <c r="F161" s="2"/>
    </row>
    <row r="162" ht="21.75" customHeight="1">
      <c r="F162" s="2"/>
    </row>
    <row r="163" ht="21.75" customHeight="1">
      <c r="F163" s="2"/>
    </row>
    <row r="164" ht="21.75" customHeight="1">
      <c r="F164" s="2"/>
    </row>
    <row r="165" ht="21.75" customHeight="1">
      <c r="F165" s="2"/>
    </row>
    <row r="166" ht="21.75" customHeight="1">
      <c r="F166" s="2"/>
    </row>
    <row r="167" ht="21.75" customHeight="1">
      <c r="F167" s="2"/>
    </row>
    <row r="168" ht="21.75" customHeight="1">
      <c r="F168" s="2"/>
    </row>
    <row r="169" ht="21.75" customHeight="1">
      <c r="F169" s="2"/>
    </row>
    <row r="170" ht="21.75" customHeight="1">
      <c r="F170" s="2"/>
    </row>
    <row r="171" ht="21.75" customHeight="1">
      <c r="F171" s="2"/>
    </row>
    <row r="172" ht="21.75" customHeight="1">
      <c r="F172" s="2"/>
    </row>
    <row r="173" ht="21.75" customHeight="1">
      <c r="F173" s="2"/>
    </row>
    <row r="174" ht="21.75" customHeight="1">
      <c r="F174" s="2"/>
    </row>
    <row r="175" ht="21.75" customHeight="1">
      <c r="F175" s="2"/>
    </row>
    <row r="176" ht="21.75" customHeight="1">
      <c r="F176" s="2"/>
    </row>
    <row r="177" ht="21.75" customHeight="1">
      <c r="F177" s="2"/>
    </row>
    <row r="178" ht="21.75" customHeight="1">
      <c r="F178" s="2"/>
    </row>
    <row r="179" ht="21.75" customHeight="1">
      <c r="F179" s="2"/>
    </row>
    <row r="180" ht="21.75" customHeight="1">
      <c r="F180" s="2"/>
    </row>
    <row r="181" ht="21.75" customHeight="1">
      <c r="F181" s="2"/>
    </row>
    <row r="182" ht="21.75" customHeight="1">
      <c r="F182" s="2"/>
    </row>
    <row r="183" ht="21.75" customHeight="1">
      <c r="F183" s="2"/>
    </row>
    <row r="184" ht="21.75" customHeight="1">
      <c r="F184" s="2"/>
    </row>
    <row r="185" ht="21.75" customHeight="1">
      <c r="F185" s="2"/>
    </row>
    <row r="186" ht="21.75" customHeight="1">
      <c r="F186" s="2"/>
    </row>
    <row r="187" ht="21.75" customHeight="1">
      <c r="F187" s="2"/>
    </row>
    <row r="188" ht="21.75" customHeight="1">
      <c r="F188" s="2"/>
    </row>
    <row r="189" ht="21.75" customHeight="1">
      <c r="F189" s="2"/>
    </row>
    <row r="190" ht="21.75" customHeight="1">
      <c r="F190" s="2"/>
    </row>
    <row r="191" ht="21.75" customHeight="1">
      <c r="F191" s="2"/>
    </row>
    <row r="192" ht="21.75" customHeight="1">
      <c r="F192" s="2"/>
    </row>
    <row r="193" ht="21.75" customHeight="1">
      <c r="F193" s="2"/>
    </row>
    <row r="194" ht="21.75" customHeight="1">
      <c r="F194" s="2"/>
    </row>
  </sheetData>
  <sheetProtection/>
  <mergeCells count="7">
    <mergeCell ref="B2:E2"/>
    <mergeCell ref="B43:C43"/>
    <mergeCell ref="B37:C37"/>
    <mergeCell ref="B38:C38"/>
    <mergeCell ref="B39:C39"/>
    <mergeCell ref="B40:C40"/>
    <mergeCell ref="B41:C41"/>
  </mergeCells>
  <printOptions/>
  <pageMargins left="0.75" right="0.75" top="1" bottom="1" header="0.5" footer="0.5"/>
  <pageSetup fitToHeight="3" fitToWidth="1" horizontalDpi="600" verticalDpi="600" orientation="portrait" scale="6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Waddell</dc:creator>
  <cp:keywords/>
  <dc:description/>
  <cp:lastModifiedBy>Office 2004 Test Drive User</cp:lastModifiedBy>
  <cp:lastPrinted>2008-08-20T17:09:30Z</cp:lastPrinted>
  <dcterms:created xsi:type="dcterms:W3CDTF">2008-07-10T21:49:39Z</dcterms:created>
  <dcterms:modified xsi:type="dcterms:W3CDTF">2011-02-12T18:35:25Z</dcterms:modified>
  <cp:category/>
  <cp:version/>
  <cp:contentType/>
  <cp:contentStatus/>
</cp:coreProperties>
</file>